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3.1.102.3\いしどりや共有\Dドライブ内データ\Ishidoriya5\予算書\R7年度\"/>
    </mc:Choice>
  </mc:AlternateContent>
  <xr:revisionPtr revIDLastSave="0" documentId="13_ncr:1_{5A42BC69-349B-4AED-9FA6-B4D7889A6B06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法人全体（様式１号の１）" sheetId="2" r:id="rId1"/>
    <sheet name="資金収支明細書（別紙３）" sheetId="3" r:id="rId2"/>
    <sheet name="特養" sheetId="6" r:id="rId3"/>
    <sheet name="デイ" sheetId="11" r:id="rId4"/>
    <sheet name="居宅" sheetId="12" r:id="rId5"/>
    <sheet name="ＧＨ" sheetId="13" r:id="rId6"/>
    <sheet name="ニコ" sheetId="14" r:id="rId7"/>
    <sheet name="小多機" sheetId="16" r:id="rId8"/>
    <sheet name="当初予算収支明細書（別紙３）" sheetId="5" r:id="rId9"/>
    <sheet name="基本様式" sheetId="4" r:id="rId10"/>
    <sheet name="特養(短期転換)" sheetId="15" r:id="rId11"/>
  </sheets>
  <definedNames>
    <definedName name="_xlnm.Print_Titles" localSheetId="1">'資金収支明細書（別紙３）'!$1:$2</definedName>
    <definedName name="_xlnm.Print_Titles" localSheetId="0">'法人全体（様式１号の１）'!$1:$1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6" l="1"/>
  <c r="E34" i="11" l="1"/>
  <c r="E31" i="11"/>
  <c r="E8" i="6" l="1"/>
  <c r="E15" i="13"/>
  <c r="E8" i="11"/>
  <c r="E12" i="6"/>
  <c r="E4" i="6"/>
  <c r="E15" i="16"/>
  <c r="E22" i="12"/>
  <c r="E23" i="16"/>
  <c r="E20" i="16"/>
  <c r="E42" i="6" l="1"/>
  <c r="E38" i="6"/>
  <c r="E34" i="6"/>
  <c r="N66" i="3" l="1"/>
  <c r="E34" i="16" l="1"/>
  <c r="E32" i="16"/>
  <c r="E31" i="6" l="1"/>
  <c r="M137" i="3" l="1"/>
  <c r="H57" i="3"/>
  <c r="M54" i="3"/>
  <c r="M47" i="3"/>
  <c r="M37" i="3"/>
  <c r="M36" i="3"/>
  <c r="M35" i="3"/>
  <c r="M34" i="3"/>
  <c r="M33" i="3"/>
  <c r="M32" i="3"/>
  <c r="M31" i="3"/>
  <c r="M30" i="3"/>
  <c r="M21" i="3" l="1"/>
  <c r="M20" i="3"/>
  <c r="M18" i="3"/>
  <c r="M17" i="3"/>
  <c r="E52" i="16"/>
  <c r="E45" i="16"/>
  <c r="E43" i="16" s="1"/>
  <c r="E36" i="16"/>
  <c r="E27" i="16"/>
  <c r="M19" i="3"/>
  <c r="M16" i="3"/>
  <c r="E7" i="16"/>
  <c r="E3" i="16"/>
  <c r="E14" i="16" l="1"/>
  <c r="E2" i="16" s="1"/>
  <c r="E56" i="16" s="1"/>
  <c r="N190" i="3"/>
  <c r="N188" i="3"/>
  <c r="N185" i="3"/>
  <c r="N184" i="3"/>
  <c r="N183" i="3"/>
  <c r="N182" i="3"/>
  <c r="N181" i="3"/>
  <c r="N180" i="3"/>
  <c r="N179" i="3"/>
  <c r="N178" i="3"/>
  <c r="N177" i="3"/>
  <c r="N176" i="3"/>
  <c r="N175" i="3"/>
  <c r="N173" i="3"/>
  <c r="N172" i="3"/>
  <c r="N171" i="3"/>
  <c r="N169" i="3"/>
  <c r="N168" i="3"/>
  <c r="N167" i="3"/>
  <c r="N166" i="3"/>
  <c r="N165" i="3"/>
  <c r="N164" i="3"/>
  <c r="N163" i="3"/>
  <c r="N162" i="3"/>
  <c r="N161" i="3"/>
  <c r="N160" i="3"/>
  <c r="N159" i="3"/>
  <c r="N157" i="3"/>
  <c r="N156" i="3"/>
  <c r="N155" i="3"/>
  <c r="N154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6" i="3"/>
  <c r="N134" i="3"/>
  <c r="N133" i="3"/>
  <c r="N132" i="3"/>
  <c r="N131" i="3"/>
  <c r="N129" i="3"/>
  <c r="N128" i="3"/>
  <c r="N127" i="3"/>
  <c r="N125" i="3"/>
  <c r="N124" i="3"/>
  <c r="N120" i="3"/>
  <c r="N118" i="3"/>
  <c r="N117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5" i="3"/>
  <c r="N64" i="3"/>
  <c r="N63" i="3"/>
  <c r="N62" i="3"/>
  <c r="N61" i="3"/>
  <c r="N60" i="3"/>
  <c r="N44" i="3"/>
  <c r="N43" i="3"/>
  <c r="N24" i="3"/>
  <c r="M174" i="3"/>
  <c r="M186" i="3" s="1"/>
  <c r="M158" i="3"/>
  <c r="M170" i="3" s="1"/>
  <c r="M152" i="3"/>
  <c r="M130" i="3"/>
  <c r="M126" i="3"/>
  <c r="M123" i="3"/>
  <c r="M119" i="3"/>
  <c r="M116" i="3"/>
  <c r="M90" i="3"/>
  <c r="M67" i="3"/>
  <c r="M59" i="3"/>
  <c r="M38" i="3"/>
  <c r="M45" i="3"/>
  <c r="M29" i="3"/>
  <c r="M25" i="3"/>
  <c r="M22" i="3"/>
  <c r="M15" i="3"/>
  <c r="M8" i="3"/>
  <c r="M4" i="3"/>
  <c r="M135" i="3" l="1"/>
  <c r="M187" i="3"/>
  <c r="M121" i="3"/>
  <c r="M3" i="3"/>
  <c r="M58" i="3" s="1"/>
  <c r="I28" i="3"/>
  <c r="I26" i="3"/>
  <c r="M122" i="3" l="1"/>
  <c r="M153" i="3"/>
  <c r="L28" i="3"/>
  <c r="N28" i="3" s="1"/>
  <c r="L27" i="3"/>
  <c r="L26" i="3"/>
  <c r="E27" i="14"/>
  <c r="I27" i="3"/>
  <c r="E30" i="11"/>
  <c r="H25" i="3"/>
  <c r="J25" i="3"/>
  <c r="K25" i="3"/>
  <c r="G25" i="3"/>
  <c r="P24" i="3"/>
  <c r="N26" i="3" l="1"/>
  <c r="P26" i="3" s="1"/>
  <c r="N27" i="3"/>
  <c r="P27" i="3" s="1"/>
  <c r="M189" i="3"/>
  <c r="M191" i="3" s="1"/>
  <c r="P28" i="3"/>
  <c r="L25" i="3"/>
  <c r="I25" i="3"/>
  <c r="E20" i="13"/>
  <c r="G26" i="2" l="1"/>
  <c r="I26" i="2" s="1"/>
  <c r="N25" i="3"/>
  <c r="P25" i="3" s="1"/>
  <c r="G25" i="2"/>
  <c r="I25" i="2" s="1"/>
  <c r="G27" i="2"/>
  <c r="H90" i="3"/>
  <c r="I90" i="3"/>
  <c r="G24" i="2" l="1"/>
  <c r="E61" i="15"/>
  <c r="E58" i="15"/>
  <c r="E54" i="15"/>
  <c r="E52" i="15" s="1"/>
  <c r="E45" i="15"/>
  <c r="T43" i="15"/>
  <c r="E40" i="15" s="1"/>
  <c r="T38" i="15"/>
  <c r="E35" i="15" s="1"/>
  <c r="E31" i="15"/>
  <c r="E27" i="15"/>
  <c r="E20" i="15"/>
  <c r="E16" i="15"/>
  <c r="E12" i="15"/>
  <c r="E8" i="15"/>
  <c r="E4" i="15"/>
  <c r="E3" i="15" l="1"/>
  <c r="E30" i="15"/>
  <c r="E11" i="15"/>
  <c r="E2" i="15" s="1"/>
  <c r="E65" i="15" s="1"/>
  <c r="I57" i="3"/>
  <c r="I42" i="3"/>
  <c r="I41" i="3"/>
  <c r="I40" i="3"/>
  <c r="I39" i="3"/>
  <c r="L56" i="3" l="1"/>
  <c r="L55" i="3"/>
  <c r="L52" i="3"/>
  <c r="L40" i="3"/>
  <c r="L41" i="3"/>
  <c r="L42" i="3"/>
  <c r="L39" i="3"/>
  <c r="L31" i="3"/>
  <c r="L32" i="3"/>
  <c r="L33" i="3"/>
  <c r="L34" i="3"/>
  <c r="L35" i="3"/>
  <c r="L36" i="3"/>
  <c r="L37" i="3"/>
  <c r="L30" i="3"/>
  <c r="L18" i="3"/>
  <c r="L20" i="3"/>
  <c r="L21" i="3"/>
  <c r="L17" i="3"/>
  <c r="E58" i="14"/>
  <c r="E51" i="14"/>
  <c r="E49" i="14" s="1"/>
  <c r="E42" i="14"/>
  <c r="E20" i="14"/>
  <c r="L19" i="3" s="1"/>
  <c r="E15" i="14"/>
  <c r="L16" i="3" s="1"/>
  <c r="K57" i="3"/>
  <c r="K56" i="3"/>
  <c r="K55" i="3"/>
  <c r="K53" i="3"/>
  <c r="K52" i="3"/>
  <c r="K40" i="3"/>
  <c r="K41" i="3"/>
  <c r="K42" i="3"/>
  <c r="K33" i="3"/>
  <c r="K34" i="3"/>
  <c r="K35" i="3"/>
  <c r="K36" i="3"/>
  <c r="K37" i="3"/>
  <c r="K32" i="3"/>
  <c r="K31" i="3"/>
  <c r="K30" i="3"/>
  <c r="K21" i="3"/>
  <c r="N21" i="3" s="1"/>
  <c r="K20" i="3"/>
  <c r="K18" i="3"/>
  <c r="K17" i="3"/>
  <c r="K19" i="3"/>
  <c r="K16" i="3"/>
  <c r="E52" i="13"/>
  <c r="E45" i="13"/>
  <c r="E43" i="13" s="1"/>
  <c r="E36" i="13"/>
  <c r="J57" i="3"/>
  <c r="J56" i="3"/>
  <c r="J55" i="3"/>
  <c r="J53" i="3"/>
  <c r="J52" i="3"/>
  <c r="J40" i="3"/>
  <c r="J41" i="3"/>
  <c r="J42" i="3"/>
  <c r="J39" i="3"/>
  <c r="E52" i="12"/>
  <c r="E45" i="12"/>
  <c r="E43" i="12" s="1"/>
  <c r="E36" i="12"/>
  <c r="J23" i="3"/>
  <c r="N23" i="3" s="1"/>
  <c r="I56" i="3"/>
  <c r="I51" i="3"/>
  <c r="I49" i="3"/>
  <c r="I50" i="3"/>
  <c r="I48" i="3"/>
  <c r="I46" i="3"/>
  <c r="I36" i="3"/>
  <c r="I35" i="3"/>
  <c r="I33" i="3"/>
  <c r="I31" i="3"/>
  <c r="I32" i="3"/>
  <c r="I30" i="3"/>
  <c r="I13" i="3"/>
  <c r="I11" i="3"/>
  <c r="I37" i="3"/>
  <c r="I34" i="3"/>
  <c r="I14" i="3"/>
  <c r="E13" i="11"/>
  <c r="I12" i="3" s="1"/>
  <c r="I10" i="3"/>
  <c r="I9" i="3"/>
  <c r="E62" i="11"/>
  <c r="E55" i="11"/>
  <c r="E53" i="11" s="1"/>
  <c r="E46" i="11"/>
  <c r="E67" i="6"/>
  <c r="E60" i="6"/>
  <c r="E58" i="6" s="1"/>
  <c r="E51" i="6"/>
  <c r="H56" i="3"/>
  <c r="H55" i="3"/>
  <c r="H53" i="3"/>
  <c r="H52" i="3"/>
  <c r="H49" i="3"/>
  <c r="N49" i="3" s="1"/>
  <c r="H50" i="3"/>
  <c r="H48" i="3"/>
  <c r="H46" i="3"/>
  <c r="H40" i="3"/>
  <c r="H41" i="3"/>
  <c r="H42" i="3"/>
  <c r="H39" i="3"/>
  <c r="H37" i="3"/>
  <c r="H35" i="3"/>
  <c r="H31" i="3"/>
  <c r="H32" i="3"/>
  <c r="H33" i="3"/>
  <c r="H14" i="3"/>
  <c r="H13" i="3"/>
  <c r="H11" i="3"/>
  <c r="H10" i="3"/>
  <c r="H6" i="3"/>
  <c r="N6" i="3" s="1"/>
  <c r="E64" i="6"/>
  <c r="H51" i="3" s="1"/>
  <c r="N51" i="3" s="1"/>
  <c r="H30" i="3"/>
  <c r="N13" i="3" l="1"/>
  <c r="N30" i="3"/>
  <c r="N53" i="3"/>
  <c r="N18" i="3"/>
  <c r="N10" i="3"/>
  <c r="N46" i="3"/>
  <c r="N19" i="3"/>
  <c r="N42" i="3"/>
  <c r="N32" i="3"/>
  <c r="N52" i="3"/>
  <c r="N57" i="3"/>
  <c r="N17" i="3"/>
  <c r="N37" i="3"/>
  <c r="N48" i="3"/>
  <c r="N14" i="3"/>
  <c r="N39" i="3"/>
  <c r="N50" i="3"/>
  <c r="N31" i="3"/>
  <c r="N35" i="3"/>
  <c r="N41" i="3"/>
  <c r="N55" i="3"/>
  <c r="N16" i="3"/>
  <c r="N20" i="3"/>
  <c r="N11" i="3"/>
  <c r="N33" i="3"/>
  <c r="N40" i="3"/>
  <c r="N56" i="3"/>
  <c r="E33" i="14"/>
  <c r="E24" i="14"/>
  <c r="E14" i="14"/>
  <c r="E7" i="14"/>
  <c r="E3" i="14"/>
  <c r="E27" i="13"/>
  <c r="E24" i="13"/>
  <c r="E14" i="13"/>
  <c r="E7" i="13"/>
  <c r="E3" i="13"/>
  <c r="E27" i="12"/>
  <c r="E21" i="12"/>
  <c r="E14" i="12"/>
  <c r="E7" i="12"/>
  <c r="E3" i="12"/>
  <c r="E36" i="11"/>
  <c r="E27" i="11"/>
  <c r="E18" i="11"/>
  <c r="E7" i="11"/>
  <c r="E3" i="11"/>
  <c r="E46" i="6"/>
  <c r="H36" i="3" s="1"/>
  <c r="N36" i="3" s="1"/>
  <c r="E16" i="6"/>
  <c r="H12" i="3" s="1"/>
  <c r="N12" i="3" s="1"/>
  <c r="E27" i="6"/>
  <c r="E20" i="6"/>
  <c r="E2" i="11" l="1"/>
  <c r="E66" i="11" s="1"/>
  <c r="H9" i="3"/>
  <c r="N9" i="3" s="1"/>
  <c r="E11" i="6"/>
  <c r="H34" i="3"/>
  <c r="N34" i="3" s="1"/>
  <c r="H7" i="3"/>
  <c r="N7" i="3" s="1"/>
  <c r="H5" i="3"/>
  <c r="N5" i="3" s="1"/>
  <c r="E2" i="14"/>
  <c r="E62" i="14" s="1"/>
  <c r="E2" i="13"/>
  <c r="E56" i="13" s="1"/>
  <c r="E2" i="12"/>
  <c r="E56" i="12" s="1"/>
  <c r="E30" i="6" l="1"/>
  <c r="E3" i="6"/>
  <c r="M6" i="5"/>
  <c r="M7" i="5"/>
  <c r="O7" i="5" s="1"/>
  <c r="M9" i="5"/>
  <c r="M10" i="5"/>
  <c r="O10" i="5" s="1"/>
  <c r="M11" i="5"/>
  <c r="M12" i="5"/>
  <c r="O12" i="5" s="1"/>
  <c r="M13" i="5"/>
  <c r="M14" i="5"/>
  <c r="O14" i="5" s="1"/>
  <c r="M16" i="5"/>
  <c r="M17" i="5"/>
  <c r="O17" i="5" s="1"/>
  <c r="M18" i="5"/>
  <c r="M19" i="5"/>
  <c r="M20" i="5"/>
  <c r="M21" i="5"/>
  <c r="O21" i="5" s="1"/>
  <c r="M23" i="5"/>
  <c r="M24" i="5"/>
  <c r="O24" i="5" s="1"/>
  <c r="M26" i="5"/>
  <c r="M27" i="5"/>
  <c r="O27" i="5" s="1"/>
  <c r="M28" i="5"/>
  <c r="M29" i="5"/>
  <c r="O29" i="5" s="1"/>
  <c r="M30" i="5"/>
  <c r="M31" i="5"/>
  <c r="O31" i="5" s="1"/>
  <c r="M32" i="5"/>
  <c r="G6" i="2"/>
  <c r="I6" i="2" s="1"/>
  <c r="G11" i="2"/>
  <c r="I11" i="2" s="1"/>
  <c r="G12" i="2"/>
  <c r="I12" i="2" s="1"/>
  <c r="G16" i="2"/>
  <c r="I16" i="2" s="1"/>
  <c r="G18" i="2"/>
  <c r="I18" i="2" s="1"/>
  <c r="G20" i="2"/>
  <c r="I20" i="2" s="1"/>
  <c r="G32" i="2"/>
  <c r="I32" i="2" s="1"/>
  <c r="G33" i="2"/>
  <c r="I33" i="2" s="1"/>
  <c r="H25" i="5"/>
  <c r="I25" i="5"/>
  <c r="J25" i="5"/>
  <c r="K25" i="5"/>
  <c r="L25" i="5"/>
  <c r="H29" i="3"/>
  <c r="I29" i="3"/>
  <c r="J29" i="3"/>
  <c r="K29" i="3"/>
  <c r="L29" i="3"/>
  <c r="H22" i="5"/>
  <c r="I22" i="5"/>
  <c r="J22" i="5"/>
  <c r="K22" i="5"/>
  <c r="L22" i="5"/>
  <c r="H22" i="3"/>
  <c r="I22" i="3"/>
  <c r="J22" i="3"/>
  <c r="K22" i="3"/>
  <c r="L22" i="3"/>
  <c r="H15" i="5"/>
  <c r="I15" i="5"/>
  <c r="J15" i="5"/>
  <c r="K15" i="5"/>
  <c r="L15" i="5"/>
  <c r="H15" i="3"/>
  <c r="I15" i="3"/>
  <c r="J15" i="3"/>
  <c r="K15" i="3"/>
  <c r="L15" i="3"/>
  <c r="H8" i="5"/>
  <c r="I8" i="5"/>
  <c r="J8" i="5"/>
  <c r="K8" i="5"/>
  <c r="L8" i="5"/>
  <c r="H8" i="3"/>
  <c r="I8" i="3"/>
  <c r="J8" i="3"/>
  <c r="K8" i="3"/>
  <c r="L8" i="3"/>
  <c r="H4" i="5"/>
  <c r="I4" i="5"/>
  <c r="J4" i="5"/>
  <c r="K4" i="5"/>
  <c r="L4" i="5"/>
  <c r="H4" i="3"/>
  <c r="I4" i="3"/>
  <c r="J4" i="3"/>
  <c r="K4" i="3"/>
  <c r="L4" i="3"/>
  <c r="G25" i="5"/>
  <c r="M25" i="5" s="1"/>
  <c r="O25" i="5" s="1"/>
  <c r="G29" i="3"/>
  <c r="G15" i="5"/>
  <c r="G15" i="3"/>
  <c r="G8" i="5"/>
  <c r="G8" i="3"/>
  <c r="G4" i="5"/>
  <c r="G4" i="3"/>
  <c r="L174" i="3"/>
  <c r="L186" i="3" s="1"/>
  <c r="K174" i="3"/>
  <c r="K186" i="3" s="1"/>
  <c r="J174" i="3"/>
  <c r="J186" i="3" s="1"/>
  <c r="I174" i="3"/>
  <c r="I186" i="3" s="1"/>
  <c r="H174" i="3"/>
  <c r="H186" i="3" s="1"/>
  <c r="G174" i="3"/>
  <c r="L158" i="3"/>
  <c r="L170" i="3" s="1"/>
  <c r="K158" i="3"/>
  <c r="K170" i="3" s="1"/>
  <c r="J158" i="3"/>
  <c r="J170" i="3" s="1"/>
  <c r="I158" i="3"/>
  <c r="I170" i="3" s="1"/>
  <c r="H158" i="3"/>
  <c r="G158" i="3"/>
  <c r="G170" i="3" s="1"/>
  <c r="L137" i="3"/>
  <c r="L152" i="3" s="1"/>
  <c r="K137" i="3"/>
  <c r="K152" i="3" s="1"/>
  <c r="J137" i="3"/>
  <c r="J152" i="3" s="1"/>
  <c r="I137" i="3"/>
  <c r="I152" i="3" s="1"/>
  <c r="H137" i="3"/>
  <c r="H152" i="3" s="1"/>
  <c r="G137" i="3"/>
  <c r="L130" i="3"/>
  <c r="K130" i="3"/>
  <c r="J130" i="3"/>
  <c r="I130" i="3"/>
  <c r="H130" i="3"/>
  <c r="G130" i="3"/>
  <c r="L126" i="3"/>
  <c r="K126" i="3"/>
  <c r="J126" i="3"/>
  <c r="I126" i="3"/>
  <c r="H126" i="3"/>
  <c r="G126" i="3"/>
  <c r="L123" i="3"/>
  <c r="K123" i="3"/>
  <c r="J123" i="3"/>
  <c r="I123" i="3"/>
  <c r="H123" i="3"/>
  <c r="G123" i="3"/>
  <c r="L119" i="3"/>
  <c r="K119" i="3"/>
  <c r="J119" i="3"/>
  <c r="I119" i="3"/>
  <c r="H119" i="3"/>
  <c r="G119" i="3"/>
  <c r="L116" i="3"/>
  <c r="K116" i="3"/>
  <c r="J116" i="3"/>
  <c r="I116" i="3"/>
  <c r="H116" i="3"/>
  <c r="G116" i="3"/>
  <c r="L90" i="3"/>
  <c r="K90" i="3"/>
  <c r="J90" i="3"/>
  <c r="G90" i="3"/>
  <c r="L67" i="3"/>
  <c r="K67" i="3"/>
  <c r="J67" i="3"/>
  <c r="I67" i="3"/>
  <c r="H67" i="3"/>
  <c r="G67" i="3"/>
  <c r="L59" i="3"/>
  <c r="K59" i="3"/>
  <c r="J59" i="3"/>
  <c r="I59" i="3"/>
  <c r="H59" i="3"/>
  <c r="G59" i="3"/>
  <c r="L54" i="3"/>
  <c r="K54" i="3"/>
  <c r="J54" i="3"/>
  <c r="I54" i="3"/>
  <c r="H54" i="3"/>
  <c r="G54" i="3"/>
  <c r="L47" i="3"/>
  <c r="L45" i="3" s="1"/>
  <c r="K47" i="3"/>
  <c r="K45" i="3" s="1"/>
  <c r="J47" i="3"/>
  <c r="J45" i="3" s="1"/>
  <c r="I47" i="3"/>
  <c r="I45" i="3" s="1"/>
  <c r="H47" i="3"/>
  <c r="H45" i="3" s="1"/>
  <c r="G47" i="3"/>
  <c r="L38" i="3"/>
  <c r="K38" i="3"/>
  <c r="J38" i="3"/>
  <c r="I38" i="3"/>
  <c r="H38" i="3"/>
  <c r="G38" i="3"/>
  <c r="G22" i="3"/>
  <c r="M186" i="5"/>
  <c r="O186" i="5" s="1"/>
  <c r="M184" i="5"/>
  <c r="O184" i="5" s="1"/>
  <c r="M181" i="5"/>
  <c r="O181" i="5" s="1"/>
  <c r="M180" i="5"/>
  <c r="O180" i="5" s="1"/>
  <c r="M179" i="5"/>
  <c r="O179" i="5" s="1"/>
  <c r="M178" i="5"/>
  <c r="O178" i="5" s="1"/>
  <c r="M177" i="5"/>
  <c r="O177" i="5" s="1"/>
  <c r="M176" i="5"/>
  <c r="O176" i="5" s="1"/>
  <c r="M175" i="5"/>
  <c r="O175" i="5" s="1"/>
  <c r="M174" i="5"/>
  <c r="O174" i="5" s="1"/>
  <c r="M173" i="5"/>
  <c r="O173" i="5" s="1"/>
  <c r="M172" i="5"/>
  <c r="O172" i="5" s="1"/>
  <c r="M171" i="5"/>
  <c r="O171" i="5" s="1"/>
  <c r="L170" i="5"/>
  <c r="L182" i="5" s="1"/>
  <c r="K170" i="5"/>
  <c r="K182" i="5" s="1"/>
  <c r="J170" i="5"/>
  <c r="J182" i="5" s="1"/>
  <c r="I170" i="5"/>
  <c r="I182" i="5" s="1"/>
  <c r="H170" i="5"/>
  <c r="H182" i="5" s="1"/>
  <c r="G170" i="5"/>
  <c r="G182" i="5" s="1"/>
  <c r="M169" i="5"/>
  <c r="O169" i="5" s="1"/>
  <c r="M168" i="5"/>
  <c r="O168" i="5" s="1"/>
  <c r="M167" i="5"/>
  <c r="O167" i="5" s="1"/>
  <c r="M165" i="5"/>
  <c r="O165" i="5" s="1"/>
  <c r="M164" i="5"/>
  <c r="O164" i="5" s="1"/>
  <c r="M163" i="5"/>
  <c r="O163" i="5" s="1"/>
  <c r="M162" i="5"/>
  <c r="O162" i="5" s="1"/>
  <c r="M161" i="5"/>
  <c r="O161" i="5" s="1"/>
  <c r="M160" i="5"/>
  <c r="O160" i="5" s="1"/>
  <c r="M159" i="5"/>
  <c r="O159" i="5" s="1"/>
  <c r="M158" i="5"/>
  <c r="O158" i="5" s="1"/>
  <c r="M157" i="5"/>
  <c r="O157" i="5" s="1"/>
  <c r="M156" i="5"/>
  <c r="O156" i="5" s="1"/>
  <c r="M155" i="5"/>
  <c r="O155" i="5" s="1"/>
  <c r="L154" i="5"/>
  <c r="L166" i="5" s="1"/>
  <c r="L183" i="5" s="1"/>
  <c r="K154" i="5"/>
  <c r="K166" i="5"/>
  <c r="K183" i="5" s="1"/>
  <c r="J154" i="5"/>
  <c r="J166" i="5" s="1"/>
  <c r="I154" i="5"/>
  <c r="I166" i="5" s="1"/>
  <c r="I183" i="5" s="1"/>
  <c r="H154" i="5"/>
  <c r="H166" i="5" s="1"/>
  <c r="G154" i="5"/>
  <c r="G166" i="5" s="1"/>
  <c r="G183" i="5" s="1"/>
  <c r="M153" i="5"/>
  <c r="O153" i="5" s="1"/>
  <c r="M152" i="5"/>
  <c r="O152" i="5" s="1"/>
  <c r="M151" i="5"/>
  <c r="O151" i="5" s="1"/>
  <c r="M150" i="5"/>
  <c r="O150" i="5" s="1"/>
  <c r="M147" i="5"/>
  <c r="O147" i="5" s="1"/>
  <c r="M146" i="5"/>
  <c r="O146" i="5" s="1"/>
  <c r="M145" i="5"/>
  <c r="O145" i="5" s="1"/>
  <c r="M144" i="5"/>
  <c r="O144" i="5" s="1"/>
  <c r="M143" i="5"/>
  <c r="O143" i="5" s="1"/>
  <c r="M142" i="5"/>
  <c r="O142" i="5" s="1"/>
  <c r="M141" i="5"/>
  <c r="O141" i="5" s="1"/>
  <c r="M140" i="5"/>
  <c r="O140" i="5" s="1"/>
  <c r="M139" i="5"/>
  <c r="O139" i="5" s="1"/>
  <c r="M138" i="5"/>
  <c r="O138" i="5" s="1"/>
  <c r="M137" i="5"/>
  <c r="O137" i="5" s="1"/>
  <c r="M136" i="5"/>
  <c r="O136" i="5" s="1"/>
  <c r="M135" i="5"/>
  <c r="O135" i="5" s="1"/>
  <c r="M134" i="5"/>
  <c r="O134" i="5" s="1"/>
  <c r="L133" i="5"/>
  <c r="L148" i="5" s="1"/>
  <c r="K133" i="5"/>
  <c r="K148" i="5" s="1"/>
  <c r="J133" i="5"/>
  <c r="J148" i="5" s="1"/>
  <c r="I133" i="5"/>
  <c r="I148" i="5" s="1"/>
  <c r="H133" i="5"/>
  <c r="H148" i="5" s="1"/>
  <c r="G133" i="5"/>
  <c r="G148" i="5" s="1"/>
  <c r="M132" i="5"/>
  <c r="O132" i="5" s="1"/>
  <c r="M130" i="5"/>
  <c r="O130" i="5" s="1"/>
  <c r="M129" i="5"/>
  <c r="O129" i="5" s="1"/>
  <c r="M128" i="5"/>
  <c r="O128" i="5" s="1"/>
  <c r="M127" i="5"/>
  <c r="O127" i="5" s="1"/>
  <c r="L126" i="5"/>
  <c r="K126" i="5"/>
  <c r="J126" i="5"/>
  <c r="I126" i="5"/>
  <c r="H126" i="5"/>
  <c r="G126" i="5"/>
  <c r="M125" i="5"/>
  <c r="O125" i="5" s="1"/>
  <c r="M124" i="5"/>
  <c r="O124" i="5" s="1"/>
  <c r="M123" i="5"/>
  <c r="O123" i="5" s="1"/>
  <c r="L122" i="5"/>
  <c r="K122" i="5"/>
  <c r="J122" i="5"/>
  <c r="I122" i="5"/>
  <c r="H122" i="5"/>
  <c r="G122" i="5"/>
  <c r="M121" i="5"/>
  <c r="M120" i="5"/>
  <c r="O120" i="5" s="1"/>
  <c r="L119" i="5"/>
  <c r="K119" i="5"/>
  <c r="J119" i="5"/>
  <c r="I119" i="5"/>
  <c r="H119" i="5"/>
  <c r="H131" i="5" s="1"/>
  <c r="G119" i="5"/>
  <c r="M116" i="5"/>
  <c r="O116" i="5" s="1"/>
  <c r="L115" i="5"/>
  <c r="K115" i="5"/>
  <c r="J115" i="5"/>
  <c r="I115" i="5"/>
  <c r="H115" i="5"/>
  <c r="G115" i="5"/>
  <c r="M114" i="5"/>
  <c r="O114" i="5" s="1"/>
  <c r="M113" i="5"/>
  <c r="O113" i="5" s="1"/>
  <c r="L112" i="5"/>
  <c r="K112" i="5"/>
  <c r="J112" i="5"/>
  <c r="I112" i="5"/>
  <c r="H112" i="5"/>
  <c r="G112" i="5"/>
  <c r="M111" i="5"/>
  <c r="O111" i="5" s="1"/>
  <c r="M110" i="5"/>
  <c r="O110" i="5" s="1"/>
  <c r="M109" i="5"/>
  <c r="M108" i="5"/>
  <c r="O108" i="5" s="1"/>
  <c r="M107" i="5"/>
  <c r="O107" i="5" s="1"/>
  <c r="M106" i="5"/>
  <c r="M105" i="5"/>
  <c r="O105" i="5" s="1"/>
  <c r="M104" i="5"/>
  <c r="O104" i="5" s="1"/>
  <c r="M103" i="5"/>
  <c r="M102" i="5"/>
  <c r="O102" i="5" s="1"/>
  <c r="M101" i="5"/>
  <c r="O101" i="5" s="1"/>
  <c r="M100" i="5"/>
  <c r="O100" i="5" s="1"/>
  <c r="M99" i="5"/>
  <c r="O99" i="5" s="1"/>
  <c r="M98" i="5"/>
  <c r="O98" i="5" s="1"/>
  <c r="M97" i="5"/>
  <c r="O97" i="5" s="1"/>
  <c r="M96" i="5"/>
  <c r="M95" i="5"/>
  <c r="O95" i="5" s="1"/>
  <c r="M94" i="5"/>
  <c r="O94" i="5" s="1"/>
  <c r="M93" i="5"/>
  <c r="M92" i="5"/>
  <c r="M91" i="5"/>
  <c r="M90" i="5"/>
  <c r="O90" i="5" s="1"/>
  <c r="M89" i="5"/>
  <c r="M88" i="5"/>
  <c r="O88" i="5" s="1"/>
  <c r="M87" i="5"/>
  <c r="O87" i="5" s="1"/>
  <c r="L86" i="5"/>
  <c r="K86" i="5"/>
  <c r="J86" i="5"/>
  <c r="I86" i="5"/>
  <c r="H86" i="5"/>
  <c r="G86" i="5"/>
  <c r="M85" i="5"/>
  <c r="O85" i="5" s="1"/>
  <c r="M84" i="5"/>
  <c r="M83" i="5"/>
  <c r="O83" i="5" s="1"/>
  <c r="M82" i="5"/>
  <c r="M81" i="5"/>
  <c r="O81" i="5" s="1"/>
  <c r="M80" i="5"/>
  <c r="M79" i="5"/>
  <c r="O79" i="5" s="1"/>
  <c r="M78" i="5"/>
  <c r="M77" i="5"/>
  <c r="O77" i="5" s="1"/>
  <c r="M76" i="5"/>
  <c r="O76" i="5" s="1"/>
  <c r="M75" i="5"/>
  <c r="O75" i="5" s="1"/>
  <c r="M74" i="5"/>
  <c r="M73" i="5"/>
  <c r="O73" i="5" s="1"/>
  <c r="M72" i="5"/>
  <c r="M71" i="5"/>
  <c r="O71" i="5" s="1"/>
  <c r="M70" i="5"/>
  <c r="O70" i="5" s="1"/>
  <c r="M69" i="5"/>
  <c r="O69" i="5" s="1"/>
  <c r="M68" i="5"/>
  <c r="M67" i="5"/>
  <c r="M66" i="5"/>
  <c r="O66" i="5" s="1"/>
  <c r="M65" i="5"/>
  <c r="O65" i="5" s="1"/>
  <c r="M64" i="5"/>
  <c r="O64" i="5" s="1"/>
  <c r="L63" i="5"/>
  <c r="K63" i="5"/>
  <c r="J63" i="5"/>
  <c r="I63" i="5"/>
  <c r="H63" i="5"/>
  <c r="G63" i="5"/>
  <c r="M62" i="5"/>
  <c r="O62" i="5" s="1"/>
  <c r="M61" i="5"/>
  <c r="M60" i="5"/>
  <c r="M59" i="5"/>
  <c r="O59" i="5" s="1"/>
  <c r="M58" i="5"/>
  <c r="O58" i="5" s="1"/>
  <c r="M57" i="5"/>
  <c r="O57" i="5" s="1"/>
  <c r="M56" i="5"/>
  <c r="O56" i="5" s="1"/>
  <c r="L55" i="5"/>
  <c r="K55" i="5"/>
  <c r="J55" i="5"/>
  <c r="I55" i="5"/>
  <c r="H55" i="5"/>
  <c r="G55" i="5"/>
  <c r="M53" i="5"/>
  <c r="M52" i="5"/>
  <c r="M51" i="5"/>
  <c r="O51" i="5" s="1"/>
  <c r="L50" i="5"/>
  <c r="K50" i="5"/>
  <c r="J50" i="5"/>
  <c r="I50" i="5"/>
  <c r="H50" i="5"/>
  <c r="G50" i="5"/>
  <c r="M49" i="5"/>
  <c r="O49" i="5" s="1"/>
  <c r="M48" i="5"/>
  <c r="O48" i="5" s="1"/>
  <c r="M47" i="5"/>
  <c r="O47" i="5" s="1"/>
  <c r="M46" i="5"/>
  <c r="M45" i="5"/>
  <c r="O45" i="5" s="1"/>
  <c r="M44" i="5"/>
  <c r="O44" i="5" s="1"/>
  <c r="L43" i="5"/>
  <c r="L41" i="5" s="1"/>
  <c r="K43" i="5"/>
  <c r="K41" i="5" s="1"/>
  <c r="J43" i="5"/>
  <c r="J41" i="5" s="1"/>
  <c r="I43" i="5"/>
  <c r="I41" i="5" s="1"/>
  <c r="H43" i="5"/>
  <c r="H41" i="5" s="1"/>
  <c r="G43" i="5"/>
  <c r="G41" i="5" s="1"/>
  <c r="M42" i="5"/>
  <c r="M40" i="5"/>
  <c r="O40" i="5" s="1"/>
  <c r="M39" i="5"/>
  <c r="M38" i="5"/>
  <c r="O38" i="5" s="1"/>
  <c r="M37" i="5"/>
  <c r="O37" i="5" s="1"/>
  <c r="M36" i="5"/>
  <c r="O36" i="5" s="1"/>
  <c r="M35" i="5"/>
  <c r="L34" i="5"/>
  <c r="K34" i="5"/>
  <c r="K3" i="5" s="1"/>
  <c r="J34" i="5"/>
  <c r="I34" i="5"/>
  <c r="H34" i="5"/>
  <c r="G34" i="5"/>
  <c r="M33" i="5"/>
  <c r="O33" i="5" s="1"/>
  <c r="G22" i="5"/>
  <c r="O19" i="5"/>
  <c r="O9" i="5"/>
  <c r="M5" i="5"/>
  <c r="G189" i="2"/>
  <c r="I189" i="2" s="1"/>
  <c r="G184" i="2"/>
  <c r="I184" i="2" s="1"/>
  <c r="G182" i="2"/>
  <c r="I182" i="2" s="1"/>
  <c r="G180" i="2"/>
  <c r="I180" i="2" s="1"/>
  <c r="G176" i="2"/>
  <c r="I176" i="2" s="1"/>
  <c r="G174" i="2"/>
  <c r="I174" i="2" s="1"/>
  <c r="G172" i="2"/>
  <c r="I172" i="2" s="1"/>
  <c r="G167" i="2"/>
  <c r="I167" i="2" s="1"/>
  <c r="G159" i="2"/>
  <c r="I159" i="2" s="1"/>
  <c r="G155" i="2"/>
  <c r="I155" i="2" s="1"/>
  <c r="P156" i="3"/>
  <c r="G153" i="2"/>
  <c r="I153" i="2" s="1"/>
  <c r="G149" i="2"/>
  <c r="I149" i="2" s="1"/>
  <c r="G147" i="2"/>
  <c r="I147" i="2" s="1"/>
  <c r="P148" i="3"/>
  <c r="G139" i="2"/>
  <c r="I139" i="2" s="1"/>
  <c r="P140" i="3"/>
  <c r="G137" i="2"/>
  <c r="I137" i="2" s="1"/>
  <c r="G135" i="2"/>
  <c r="I135" i="2" s="1"/>
  <c r="G131" i="2"/>
  <c r="I131" i="2" s="1"/>
  <c r="G127" i="2"/>
  <c r="I127" i="2" s="1"/>
  <c r="G123" i="2"/>
  <c r="I123" i="2" s="1"/>
  <c r="G119" i="2"/>
  <c r="I119" i="2" s="1"/>
  <c r="G117" i="2"/>
  <c r="I117" i="2" s="1"/>
  <c r="G113" i="2"/>
  <c r="I113" i="2" s="1"/>
  <c r="G112" i="2"/>
  <c r="G109" i="2"/>
  <c r="I109" i="2" s="1"/>
  <c r="G107" i="2"/>
  <c r="I107" i="2" s="1"/>
  <c r="G105" i="2"/>
  <c r="I105" i="2" s="1"/>
  <c r="G103" i="2"/>
  <c r="I103" i="2" s="1"/>
  <c r="G101" i="2"/>
  <c r="I101" i="2" s="1"/>
  <c r="G99" i="2"/>
  <c r="I99" i="2" s="1"/>
  <c r="G97" i="2"/>
  <c r="I97" i="2" s="1"/>
  <c r="G95" i="2"/>
  <c r="I95" i="2" s="1"/>
  <c r="G93" i="2"/>
  <c r="I93" i="2" s="1"/>
  <c r="G85" i="2"/>
  <c r="I85" i="2" s="1"/>
  <c r="G79" i="2"/>
  <c r="I79" i="2" s="1"/>
  <c r="G77" i="2"/>
  <c r="I77" i="2" s="1"/>
  <c r="G75" i="2"/>
  <c r="I75" i="2" s="1"/>
  <c r="G73" i="2"/>
  <c r="I73" i="2" s="1"/>
  <c r="G71" i="2"/>
  <c r="I71" i="2" s="1"/>
  <c r="G69" i="2"/>
  <c r="I69" i="2" s="1"/>
  <c r="G67" i="2"/>
  <c r="I67" i="2" s="1"/>
  <c r="G65" i="2"/>
  <c r="I65" i="2" s="1"/>
  <c r="G63" i="2"/>
  <c r="I63" i="2" s="1"/>
  <c r="G61" i="2"/>
  <c r="I61" i="2" s="1"/>
  <c r="G59" i="2"/>
  <c r="I59" i="2" s="1"/>
  <c r="G56" i="2"/>
  <c r="I56" i="2" s="1"/>
  <c r="G54" i="2"/>
  <c r="I54" i="2" s="1"/>
  <c r="G52" i="2"/>
  <c r="I52" i="2" s="1"/>
  <c r="G50" i="2"/>
  <c r="I50" i="2" s="1"/>
  <c r="G48" i="2"/>
  <c r="I48" i="2" s="1"/>
  <c r="G45" i="2"/>
  <c r="I45" i="2" s="1"/>
  <c r="G43" i="2"/>
  <c r="I43" i="2" s="1"/>
  <c r="G41" i="2"/>
  <c r="I41" i="2" s="1"/>
  <c r="G40" i="2"/>
  <c r="I40" i="2" s="1"/>
  <c r="G39" i="2"/>
  <c r="I39" i="2" s="1"/>
  <c r="G4" i="2"/>
  <c r="I4" i="2" s="1"/>
  <c r="G169" i="4"/>
  <c r="G181" i="4" s="1"/>
  <c r="G153" i="4"/>
  <c r="G165" i="4" s="1"/>
  <c r="G132" i="4"/>
  <c r="G147" i="4" s="1"/>
  <c r="G125" i="4"/>
  <c r="G121" i="4"/>
  <c r="G118" i="4"/>
  <c r="G114" i="4"/>
  <c r="G111" i="4"/>
  <c r="G85" i="4"/>
  <c r="G62" i="4"/>
  <c r="G54" i="4"/>
  <c r="G49" i="4"/>
  <c r="G42" i="4"/>
  <c r="G40" i="4" s="1"/>
  <c r="G33" i="4"/>
  <c r="G24" i="4"/>
  <c r="G21" i="4"/>
  <c r="G14" i="4"/>
  <c r="G7" i="4"/>
  <c r="G3" i="4"/>
  <c r="O5" i="5"/>
  <c r="O60" i="5"/>
  <c r="O84" i="5"/>
  <c r="O103" i="5"/>
  <c r="O39" i="5"/>
  <c r="O42" i="5"/>
  <c r="O46" i="5"/>
  <c r="O67" i="5"/>
  <c r="O16" i="5"/>
  <c r="O52" i="5"/>
  <c r="O28" i="5"/>
  <c r="O23" i="5"/>
  <c r="O72" i="5"/>
  <c r="I3" i="5"/>
  <c r="O121" i="5"/>
  <c r="O92" i="5"/>
  <c r="O74" i="5"/>
  <c r="O68" i="5"/>
  <c r="O61" i="5"/>
  <c r="O35" i="5"/>
  <c r="O26" i="5"/>
  <c r="O109" i="5"/>
  <c r="O106" i="5"/>
  <c r="O91" i="5"/>
  <c r="O96" i="5"/>
  <c r="O89" i="5"/>
  <c r="O53" i="5"/>
  <c r="M63" i="5" l="1"/>
  <c r="O63" i="5" s="1"/>
  <c r="M112" i="5"/>
  <c r="O112" i="5" s="1"/>
  <c r="M154" i="5"/>
  <c r="O154" i="5" s="1"/>
  <c r="G131" i="5"/>
  <c r="K54" i="5"/>
  <c r="G117" i="5"/>
  <c r="M148" i="5"/>
  <c r="O148" i="5" s="1"/>
  <c r="G149" i="5"/>
  <c r="H117" i="5"/>
  <c r="M34" i="5"/>
  <c r="O34" i="5" s="1"/>
  <c r="M182" i="5"/>
  <c r="O182" i="5" s="1"/>
  <c r="M8" i="5"/>
  <c r="O8" i="5" s="1"/>
  <c r="J3" i="5"/>
  <c r="J54" i="5" s="1"/>
  <c r="H3" i="5"/>
  <c r="H54" i="5" s="1"/>
  <c r="H118" i="5" s="1"/>
  <c r="H185" i="5" s="1"/>
  <c r="H187" i="5" s="1"/>
  <c r="M133" i="5"/>
  <c r="O133" i="5" s="1"/>
  <c r="G2" i="4"/>
  <c r="G53" i="4" s="1"/>
  <c r="G117" i="4" s="1"/>
  <c r="G130" i="4"/>
  <c r="M86" i="5"/>
  <c r="O86" i="5" s="1"/>
  <c r="L131" i="5"/>
  <c r="L149" i="5" s="1"/>
  <c r="H183" i="5"/>
  <c r="M50" i="5"/>
  <c r="O50" i="5" s="1"/>
  <c r="K117" i="5"/>
  <c r="K118" i="5" s="1"/>
  <c r="K185" i="5" s="1"/>
  <c r="K187" i="5" s="1"/>
  <c r="J131" i="5"/>
  <c r="J149" i="5" s="1"/>
  <c r="L3" i="5"/>
  <c r="L54" i="5" s="1"/>
  <c r="M119" i="5"/>
  <c r="O119" i="5" s="1"/>
  <c r="M115" i="5"/>
  <c r="O115" i="5" s="1"/>
  <c r="K131" i="5"/>
  <c r="K149" i="5" s="1"/>
  <c r="M122" i="5"/>
  <c r="O122" i="5" s="1"/>
  <c r="G148" i="4"/>
  <c r="I54" i="5"/>
  <c r="M41" i="5"/>
  <c r="O41" i="5" s="1"/>
  <c r="G182" i="4"/>
  <c r="M166" i="5"/>
  <c r="O166" i="5" s="1"/>
  <c r="M55" i="5"/>
  <c r="O55" i="5" s="1"/>
  <c r="H149" i="5"/>
  <c r="M43" i="5"/>
  <c r="O43" i="5" s="1"/>
  <c r="G116" i="4"/>
  <c r="G3" i="5"/>
  <c r="G54" i="5" s="1"/>
  <c r="G118" i="5" s="1"/>
  <c r="G185" i="5" s="1"/>
  <c r="G187" i="5" s="1"/>
  <c r="M22" i="5"/>
  <c r="O22" i="5" s="1"/>
  <c r="L117" i="5"/>
  <c r="N38" i="3"/>
  <c r="P38" i="3" s="1"/>
  <c r="N47" i="3"/>
  <c r="N59" i="3"/>
  <c r="G58" i="2" s="1"/>
  <c r="I58" i="2" s="1"/>
  <c r="N90" i="3"/>
  <c r="N116" i="3"/>
  <c r="N123" i="3"/>
  <c r="G122" i="2" s="1"/>
  <c r="I122" i="2" s="1"/>
  <c r="N130" i="3"/>
  <c r="N4" i="3"/>
  <c r="P4" i="3" s="1"/>
  <c r="N15" i="3"/>
  <c r="N22" i="3"/>
  <c r="M4" i="5"/>
  <c r="O4" i="5" s="1"/>
  <c r="I117" i="5"/>
  <c r="I131" i="5"/>
  <c r="I149" i="5" s="1"/>
  <c r="M126" i="5"/>
  <c r="O126" i="5" s="1"/>
  <c r="M15" i="5"/>
  <c r="O15" i="5" s="1"/>
  <c r="M170" i="5"/>
  <c r="O170" i="5" s="1"/>
  <c r="J117" i="5"/>
  <c r="J118" i="5" s="1"/>
  <c r="J183" i="5"/>
  <c r="G45" i="3"/>
  <c r="N45" i="3" s="1"/>
  <c r="P45" i="3" s="1"/>
  <c r="N54" i="3"/>
  <c r="G53" i="2" s="1"/>
  <c r="I53" i="2" s="1"/>
  <c r="N67" i="3"/>
  <c r="N119" i="3"/>
  <c r="N126" i="3"/>
  <c r="G152" i="3"/>
  <c r="N152" i="3" s="1"/>
  <c r="N137" i="3"/>
  <c r="G186" i="3"/>
  <c r="N186" i="3" s="1"/>
  <c r="N174" i="3"/>
  <c r="P174" i="3" s="1"/>
  <c r="N8" i="3"/>
  <c r="P8" i="3" s="1"/>
  <c r="N29" i="3"/>
  <c r="H170" i="3"/>
  <c r="N170" i="3" s="1"/>
  <c r="N158" i="3"/>
  <c r="P120" i="3"/>
  <c r="L3" i="3"/>
  <c r="L58" i="3" s="1"/>
  <c r="P136" i="3"/>
  <c r="G3" i="3"/>
  <c r="P60" i="3"/>
  <c r="K3" i="3"/>
  <c r="K58" i="3" s="1"/>
  <c r="J3" i="3"/>
  <c r="I3" i="3"/>
  <c r="I58" i="3" s="1"/>
  <c r="H3" i="3"/>
  <c r="H58" i="3" s="1"/>
  <c r="G30" i="2"/>
  <c r="I30" i="2" s="1"/>
  <c r="I27" i="2"/>
  <c r="P106" i="3"/>
  <c r="P70" i="3"/>
  <c r="I187" i="3"/>
  <c r="P68" i="3"/>
  <c r="P19" i="3"/>
  <c r="P176" i="3"/>
  <c r="G175" i="2"/>
  <c r="I175" i="2" s="1"/>
  <c r="P66" i="3"/>
  <c r="P159" i="3"/>
  <c r="G158" i="2"/>
  <c r="I158" i="2" s="1"/>
  <c r="P160" i="3"/>
  <c r="I135" i="3"/>
  <c r="I153" i="3" s="1"/>
  <c r="P96" i="3"/>
  <c r="P17" i="3"/>
  <c r="P114" i="3"/>
  <c r="P51" i="3"/>
  <c r="P177" i="3"/>
  <c r="P188" i="3"/>
  <c r="G187" i="2"/>
  <c r="I187" i="2" s="1"/>
  <c r="P190" i="3"/>
  <c r="P115" i="3"/>
  <c r="G114" i="2"/>
  <c r="I114" i="2" s="1"/>
  <c r="P175" i="3"/>
  <c r="P62" i="3"/>
  <c r="P65" i="3"/>
  <c r="G64" i="2"/>
  <c r="I64" i="2" s="1"/>
  <c r="P63" i="3"/>
  <c r="G62" i="2"/>
  <c r="I62" i="2" s="1"/>
  <c r="P61" i="3"/>
  <c r="G60" i="2"/>
  <c r="I60" i="2" s="1"/>
  <c r="P150" i="3"/>
  <c r="P100" i="3"/>
  <c r="P185" i="3"/>
  <c r="L135" i="3"/>
  <c r="L153" i="3" s="1"/>
  <c r="P101" i="3"/>
  <c r="G100" i="2"/>
  <c r="I100" i="2" s="1"/>
  <c r="P98" i="3"/>
  <c r="P72" i="3"/>
  <c r="J135" i="3"/>
  <c r="J153" i="3" s="1"/>
  <c r="P102" i="3"/>
  <c r="P80" i="3"/>
  <c r="P184" i="3"/>
  <c r="G183" i="2"/>
  <c r="I183" i="2" s="1"/>
  <c r="P168" i="3"/>
  <c r="P127" i="3"/>
  <c r="G126" i="2"/>
  <c r="I126" i="2" s="1"/>
  <c r="P91" i="3"/>
  <c r="G90" i="2"/>
  <c r="I90" i="2" s="1"/>
  <c r="P81" i="3"/>
  <c r="G80" i="2"/>
  <c r="I80" i="2" s="1"/>
  <c r="P78" i="3"/>
  <c r="P74" i="3"/>
  <c r="P161" i="3"/>
  <c r="G160" i="2"/>
  <c r="I160" i="2" s="1"/>
  <c r="P181" i="3"/>
  <c r="P141" i="3"/>
  <c r="G140" i="2"/>
  <c r="I140" i="2" s="1"/>
  <c r="P132" i="3"/>
  <c r="P128" i="3"/>
  <c r="P129" i="3"/>
  <c r="G128" i="2"/>
  <c r="I128" i="2" s="1"/>
  <c r="P124" i="3"/>
  <c r="P125" i="3"/>
  <c r="G124" i="2"/>
  <c r="I124" i="2" s="1"/>
  <c r="P113" i="3"/>
  <c r="I112" i="2"/>
  <c r="P111" i="3"/>
  <c r="G110" i="2"/>
  <c r="I110" i="2" s="1"/>
  <c r="P110" i="3"/>
  <c r="P109" i="3"/>
  <c r="G108" i="2"/>
  <c r="I108" i="2" s="1"/>
  <c r="P108" i="3"/>
  <c r="P105" i="3"/>
  <c r="G104" i="2"/>
  <c r="I104" i="2" s="1"/>
  <c r="P103" i="3"/>
  <c r="G102" i="2"/>
  <c r="I102" i="2" s="1"/>
  <c r="P99" i="3"/>
  <c r="G98" i="2"/>
  <c r="I98" i="2" s="1"/>
  <c r="P95" i="3"/>
  <c r="G94" i="2"/>
  <c r="I94" i="2" s="1"/>
  <c r="P94" i="3"/>
  <c r="P93" i="3"/>
  <c r="G92" i="2"/>
  <c r="I92" i="2" s="1"/>
  <c r="P87" i="3"/>
  <c r="G86" i="2"/>
  <c r="I86" i="2" s="1"/>
  <c r="P79" i="3"/>
  <c r="G78" i="2"/>
  <c r="I78" i="2" s="1"/>
  <c r="P76" i="3"/>
  <c r="P75" i="3"/>
  <c r="G74" i="2"/>
  <c r="I74" i="2" s="1"/>
  <c r="P86" i="3"/>
  <c r="P69" i="3"/>
  <c r="G68" i="2"/>
  <c r="I68" i="2" s="1"/>
  <c r="E2" i="6"/>
  <c r="E71" i="6" s="1"/>
  <c r="P5" i="3"/>
  <c r="P34" i="3"/>
  <c r="P18" i="3"/>
  <c r="G17" i="2"/>
  <c r="I17" i="2" s="1"/>
  <c r="P16" i="3"/>
  <c r="G15" i="2"/>
  <c r="I15" i="2" s="1"/>
  <c r="P57" i="3"/>
  <c r="P55" i="3"/>
  <c r="P23" i="3"/>
  <c r="G22" i="2"/>
  <c r="I22" i="2" s="1"/>
  <c r="P49" i="3"/>
  <c r="P31" i="3"/>
  <c r="P56" i="3"/>
  <c r="G55" i="2"/>
  <c r="I55" i="2" s="1"/>
  <c r="P53" i="3"/>
  <c r="P52" i="3"/>
  <c r="G51" i="2"/>
  <c r="I51" i="2" s="1"/>
  <c r="P50" i="3"/>
  <c r="G49" i="2"/>
  <c r="I49" i="2" s="1"/>
  <c r="P48" i="3"/>
  <c r="G47" i="2"/>
  <c r="I47" i="2" s="1"/>
  <c r="P46" i="3"/>
  <c r="P40" i="3"/>
  <c r="P41" i="3"/>
  <c r="P42" i="3"/>
  <c r="P39" i="3"/>
  <c r="G38" i="2"/>
  <c r="I38" i="2" s="1"/>
  <c r="P37" i="3"/>
  <c r="G36" i="2"/>
  <c r="I36" i="2" s="1"/>
  <c r="P36" i="3"/>
  <c r="G35" i="2"/>
  <c r="I35" i="2" s="1"/>
  <c r="P35" i="3"/>
  <c r="G34" i="2"/>
  <c r="I34" i="2" s="1"/>
  <c r="P32" i="3"/>
  <c r="G31" i="2"/>
  <c r="I31" i="2" s="1"/>
  <c r="P33" i="3"/>
  <c r="P30" i="3"/>
  <c r="G29" i="2"/>
  <c r="I29" i="2" s="1"/>
  <c r="P13" i="3"/>
  <c r="P14" i="3"/>
  <c r="G13" i="2"/>
  <c r="I13" i="2" s="1"/>
  <c r="P12" i="3"/>
  <c r="P11" i="3"/>
  <c r="G10" i="2"/>
  <c r="I10" i="2" s="1"/>
  <c r="P10" i="3"/>
  <c r="G9" i="2"/>
  <c r="I9" i="2" s="1"/>
  <c r="P6" i="3"/>
  <c r="G5" i="2"/>
  <c r="I5" i="2" s="1"/>
  <c r="P7" i="3"/>
  <c r="P9" i="3"/>
  <c r="G8" i="2"/>
  <c r="I8" i="2" s="1"/>
  <c r="P178" i="3"/>
  <c r="G177" i="2"/>
  <c r="I177" i="2" s="1"/>
  <c r="P179" i="3"/>
  <c r="G178" i="2"/>
  <c r="I178" i="2" s="1"/>
  <c r="P182" i="3"/>
  <c r="G181" i="2"/>
  <c r="I181" i="2" s="1"/>
  <c r="P180" i="3"/>
  <c r="G179" i="2"/>
  <c r="I179" i="2" s="1"/>
  <c r="P183" i="3"/>
  <c r="G187" i="3"/>
  <c r="P172" i="3"/>
  <c r="G171" i="2"/>
  <c r="I171" i="2" s="1"/>
  <c r="P173" i="3"/>
  <c r="K187" i="3"/>
  <c r="P171" i="3"/>
  <c r="G170" i="2"/>
  <c r="I170" i="2" s="1"/>
  <c r="P169" i="3"/>
  <c r="G168" i="2"/>
  <c r="I168" i="2" s="1"/>
  <c r="P165" i="3"/>
  <c r="G164" i="2"/>
  <c r="I164" i="2" s="1"/>
  <c r="P166" i="3"/>
  <c r="G165" i="2"/>
  <c r="I165" i="2" s="1"/>
  <c r="P163" i="3"/>
  <c r="G162" i="2"/>
  <c r="I162" i="2" s="1"/>
  <c r="P167" i="3"/>
  <c r="G166" i="2"/>
  <c r="I166" i="2" s="1"/>
  <c r="P162" i="3"/>
  <c r="G161" i="2"/>
  <c r="I161" i="2" s="1"/>
  <c r="P164" i="3"/>
  <c r="G163" i="2"/>
  <c r="I163" i="2" s="1"/>
  <c r="P157" i="3"/>
  <c r="G156" i="2"/>
  <c r="I156" i="2" s="1"/>
  <c r="P155" i="3"/>
  <c r="G154" i="2"/>
  <c r="I154" i="2" s="1"/>
  <c r="P154" i="3"/>
  <c r="P151" i="3"/>
  <c r="G150" i="2"/>
  <c r="I150" i="2" s="1"/>
  <c r="P149" i="3"/>
  <c r="G148" i="2"/>
  <c r="I148" i="2" s="1"/>
  <c r="P143" i="3"/>
  <c r="G142" i="2"/>
  <c r="I142" i="2" s="1"/>
  <c r="P145" i="3"/>
  <c r="G144" i="2"/>
  <c r="I144" i="2" s="1"/>
  <c r="P142" i="3"/>
  <c r="G141" i="2"/>
  <c r="I141" i="2" s="1"/>
  <c r="P146" i="3"/>
  <c r="G145" i="2"/>
  <c r="I145" i="2" s="1"/>
  <c r="P147" i="3"/>
  <c r="G146" i="2"/>
  <c r="I146" i="2" s="1"/>
  <c r="P144" i="3"/>
  <c r="G143" i="2"/>
  <c r="I143" i="2" s="1"/>
  <c r="P139" i="3"/>
  <c r="G138" i="2"/>
  <c r="I138" i="2" s="1"/>
  <c r="P138" i="3"/>
  <c r="P133" i="3"/>
  <c r="G132" i="2"/>
  <c r="I132" i="2" s="1"/>
  <c r="P131" i="3"/>
  <c r="G130" i="2"/>
  <c r="I130" i="2" s="1"/>
  <c r="P134" i="3"/>
  <c r="G133" i="2"/>
  <c r="I133" i="2" s="1"/>
  <c r="P116" i="3"/>
  <c r="G115" i="2"/>
  <c r="I115" i="2" s="1"/>
  <c r="P118" i="3"/>
  <c r="P117" i="3"/>
  <c r="G116" i="2"/>
  <c r="I116" i="2" s="1"/>
  <c r="P112" i="3"/>
  <c r="G111" i="2"/>
  <c r="I111" i="2" s="1"/>
  <c r="P104" i="3"/>
  <c r="P107" i="3"/>
  <c r="G106" i="2"/>
  <c r="I106" i="2" s="1"/>
  <c r="P97" i="3"/>
  <c r="G96" i="2"/>
  <c r="I96" i="2" s="1"/>
  <c r="P88" i="3"/>
  <c r="G87" i="2"/>
  <c r="I87" i="2" s="1"/>
  <c r="P89" i="3"/>
  <c r="G88" i="2"/>
  <c r="I88" i="2" s="1"/>
  <c r="P92" i="3"/>
  <c r="G91" i="2"/>
  <c r="I91" i="2" s="1"/>
  <c r="P83" i="3"/>
  <c r="G82" i="2"/>
  <c r="I82" i="2" s="1"/>
  <c r="P84" i="3"/>
  <c r="G83" i="2"/>
  <c r="I83" i="2" s="1"/>
  <c r="P85" i="3"/>
  <c r="G84" i="2"/>
  <c r="I84" i="2" s="1"/>
  <c r="P82" i="3"/>
  <c r="G81" i="2"/>
  <c r="I81" i="2" s="1"/>
  <c r="P77" i="3"/>
  <c r="G76" i="2"/>
  <c r="I76" i="2" s="1"/>
  <c r="P73" i="3"/>
  <c r="G72" i="2"/>
  <c r="I72" i="2" s="1"/>
  <c r="I121" i="3"/>
  <c r="P71" i="3"/>
  <c r="G70" i="2"/>
  <c r="I70" i="2" s="1"/>
  <c r="P64" i="3"/>
  <c r="P43" i="3"/>
  <c r="G42" i="2"/>
  <c r="I42" i="2" s="1"/>
  <c r="P44" i="3"/>
  <c r="G23" i="2"/>
  <c r="I23" i="2" s="1"/>
  <c r="P20" i="3"/>
  <c r="G19" i="2"/>
  <c r="I19" i="2" s="1"/>
  <c r="P21" i="3"/>
  <c r="L187" i="3"/>
  <c r="G135" i="3"/>
  <c r="K135" i="3"/>
  <c r="K153" i="3" s="1"/>
  <c r="H135" i="3"/>
  <c r="H153" i="3" s="1"/>
  <c r="H121" i="3"/>
  <c r="L121" i="3"/>
  <c r="J121" i="3"/>
  <c r="G121" i="3"/>
  <c r="K121" i="3"/>
  <c r="M3" i="5"/>
  <c r="O78" i="5"/>
  <c r="O80" i="5"/>
  <c r="O82" i="5"/>
  <c r="O93" i="5"/>
  <c r="J187" i="3"/>
  <c r="L118" i="5" l="1"/>
  <c r="L185" i="5" s="1"/>
  <c r="L187" i="5" s="1"/>
  <c r="J185" i="5"/>
  <c r="J187" i="5" s="1"/>
  <c r="N121" i="3"/>
  <c r="M117" i="5"/>
  <c r="O117" i="5" s="1"/>
  <c r="G184" i="4"/>
  <c r="G186" i="4" s="1"/>
  <c r="M54" i="5"/>
  <c r="O54" i="5" s="1"/>
  <c r="M183" i="5"/>
  <c r="O183" i="5" s="1"/>
  <c r="M149" i="5"/>
  <c r="O149" i="5" s="1"/>
  <c r="M131" i="5"/>
  <c r="O131" i="5" s="1"/>
  <c r="G153" i="3"/>
  <c r="N153" i="3" s="1"/>
  <c r="N135" i="3"/>
  <c r="I118" i="5"/>
  <c r="I185" i="5" s="1"/>
  <c r="I187" i="5" s="1"/>
  <c r="J58" i="3"/>
  <c r="N3" i="3"/>
  <c r="H187" i="3"/>
  <c r="N187" i="3" s="1"/>
  <c r="P123" i="3"/>
  <c r="P54" i="3"/>
  <c r="P29" i="3"/>
  <c r="I24" i="2"/>
  <c r="G3" i="2"/>
  <c r="I3" i="2" s="1"/>
  <c r="P59" i="3"/>
  <c r="G173" i="2"/>
  <c r="I173" i="2" s="1"/>
  <c r="G7" i="2"/>
  <c r="I7" i="2" s="1"/>
  <c r="G157" i="2"/>
  <c r="I157" i="2" s="1"/>
  <c r="P158" i="3"/>
  <c r="K122" i="3"/>
  <c r="K189" i="3" s="1"/>
  <c r="K191" i="3" s="1"/>
  <c r="G44" i="2"/>
  <c r="I44" i="2" s="1"/>
  <c r="G28" i="2"/>
  <c r="I28" i="2" s="1"/>
  <c r="G46" i="2"/>
  <c r="I46" i="2" s="1"/>
  <c r="P47" i="3"/>
  <c r="G37" i="2"/>
  <c r="I37" i="2" s="1"/>
  <c r="P186" i="3"/>
  <c r="G185" i="2"/>
  <c r="I185" i="2" s="1"/>
  <c r="P170" i="3"/>
  <c r="G169" i="2"/>
  <c r="I169" i="2" s="1"/>
  <c r="P152" i="3"/>
  <c r="G151" i="2"/>
  <c r="I151" i="2" s="1"/>
  <c r="P137" i="3"/>
  <c r="G136" i="2"/>
  <c r="I136" i="2" s="1"/>
  <c r="P130" i="3"/>
  <c r="G129" i="2"/>
  <c r="I129" i="2" s="1"/>
  <c r="P126" i="3"/>
  <c r="G125" i="2"/>
  <c r="I125" i="2" s="1"/>
  <c r="P119" i="3"/>
  <c r="G118" i="2"/>
  <c r="I118" i="2" s="1"/>
  <c r="P90" i="3"/>
  <c r="G89" i="2"/>
  <c r="I89" i="2" s="1"/>
  <c r="I122" i="3"/>
  <c r="I189" i="3" s="1"/>
  <c r="I191" i="3" s="1"/>
  <c r="P67" i="3"/>
  <c r="G66" i="2"/>
  <c r="I66" i="2" s="1"/>
  <c r="P22" i="3"/>
  <c r="G21" i="2"/>
  <c r="I21" i="2" s="1"/>
  <c r="P15" i="3"/>
  <c r="G14" i="2"/>
  <c r="I14" i="2" s="1"/>
  <c r="H122" i="3"/>
  <c r="L122" i="3"/>
  <c r="L189" i="3" s="1"/>
  <c r="L191" i="3" s="1"/>
  <c r="G58" i="3"/>
  <c r="O3" i="5"/>
  <c r="M118" i="5" l="1"/>
  <c r="O118" i="5" s="1"/>
  <c r="M187" i="5"/>
  <c r="O187" i="5" s="1"/>
  <c r="N58" i="3"/>
  <c r="M185" i="5"/>
  <c r="O185" i="5" s="1"/>
  <c r="J122" i="3"/>
  <c r="H189" i="3"/>
  <c r="H191" i="3" s="1"/>
  <c r="P187" i="3"/>
  <c r="G186" i="2"/>
  <c r="I186" i="2" s="1"/>
  <c r="P153" i="3"/>
  <c r="G152" i="2"/>
  <c r="I152" i="2" s="1"/>
  <c r="P135" i="3"/>
  <c r="G134" i="2"/>
  <c r="I134" i="2" s="1"/>
  <c r="P121" i="3"/>
  <c r="G120" i="2"/>
  <c r="I120" i="2" s="1"/>
  <c r="P3" i="3"/>
  <c r="G2" i="2"/>
  <c r="I2" i="2" s="1"/>
  <c r="G122" i="3"/>
  <c r="J189" i="3" l="1"/>
  <c r="N122" i="3"/>
  <c r="P58" i="3"/>
  <c r="G57" i="2"/>
  <c r="I57" i="2" s="1"/>
  <c r="G189" i="3"/>
  <c r="N189" i="3" l="1"/>
  <c r="J191" i="3"/>
  <c r="P122" i="3"/>
  <c r="G121" i="2"/>
  <c r="I121" i="2" s="1"/>
  <c r="G191" i="3"/>
  <c r="N191" i="3" l="1"/>
  <c r="P191" i="3" s="1"/>
  <c r="P189" i="3"/>
  <c r="G188" i="2"/>
  <c r="I188" i="2" s="1"/>
  <c r="G190" i="2" l="1"/>
  <c r="I190" i="2" s="1"/>
</calcChain>
</file>

<file path=xl/sharedStrings.xml><?xml version="1.0" encoding="utf-8"?>
<sst xmlns="http://schemas.openxmlformats.org/spreadsheetml/2006/main" count="2571" uniqueCount="423">
  <si>
    <t>勘 定 科 目</t>
  </si>
  <si>
    <t>備　　   考</t>
  </si>
  <si>
    <t>収入</t>
  </si>
  <si>
    <t>介護保険事業収入</t>
  </si>
  <si>
    <t>○○事業収入</t>
  </si>
  <si>
    <t>借入金利息補助金収入</t>
  </si>
  <si>
    <t>経常経費寄附金収入</t>
  </si>
  <si>
    <t>受取利息配当金収入</t>
  </si>
  <si>
    <t>その他の収入</t>
  </si>
  <si>
    <t>事業活動収入計 (1)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</si>
  <si>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</si>
  <si>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</si>
  <si>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</si>
  <si>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</si>
  <si>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</si>
  <si>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</si>
  <si>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</si>
  <si>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</si>
  <si>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 (2)</t>
  </si>
  <si>
    <t>事業活動資金収支差額 (3)=(1)-(2)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</si>
  <si>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</si>
  <si>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</si>
  <si>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</si>
  <si>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</si>
  <si>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</si>
  <si>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</si>
  <si>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 (4)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</si>
  <si>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</si>
  <si>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</si>
  <si>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</si>
  <si>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</si>
  <si>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</si>
  <si>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 (5)</t>
  </si>
  <si>
    <t>施設整備等資金収支差額 (6)=(4)-(5)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</si>
  <si>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</si>
  <si>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</si>
  <si>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</si>
  <si>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</si>
  <si>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</si>
  <si>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</si>
  <si>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事業区分間長期借入金収入</t>
  </si>
  <si>
    <t>拠点区分間長期借入金回収収入</t>
  </si>
  <si>
    <t>事業区分間長期貸付金収入</t>
  </si>
  <si>
    <t>拠点区分間長期貸付金収入</t>
  </si>
  <si>
    <t>事業区分間繰入金収入</t>
  </si>
  <si>
    <t>拠点区分間繰入金収入</t>
  </si>
  <si>
    <t>サービス区分間繰入金収入</t>
  </si>
  <si>
    <t>その他の活動による収入</t>
  </si>
  <si>
    <t>その他の活動収入計 (7)</t>
  </si>
  <si>
    <t>長期運営資金借入金元金償還支出</t>
  </si>
  <si>
    <t>長期貸付金支出</t>
  </si>
  <si>
    <t>投資有価証券取得支出</t>
  </si>
  <si>
    <t>積立資産支出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</si>
  <si>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</si>
  <si>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</si>
  <si>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</si>
  <si>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</si>
  <si>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</si>
  <si>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</si>
  <si>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サービス区分間繰入金支出</t>
  </si>
  <si>
    <t>その他の活動による支出</t>
  </si>
  <si>
    <t>その他の活動支出計 (8)</t>
  </si>
  <si>
    <t>その他の活動資金収支差額 (9)=(7)-(8)</t>
  </si>
  <si>
    <t>予備費 (10)</t>
  </si>
  <si>
    <t>当期資金収支差額合計 (11)=(3)+(6)+(9)-(10)</t>
  </si>
  <si>
    <t>前期末支払資金残高 (12)</t>
  </si>
  <si>
    <t>当期末支払資金残高 (13)=(11)+(12)</t>
  </si>
  <si>
    <t>施設介護料収入</t>
    <phoneticPr fontId="2"/>
  </si>
  <si>
    <t>介護報酬収入</t>
    <phoneticPr fontId="2"/>
  </si>
  <si>
    <t>居宅介護料収入</t>
    <phoneticPr fontId="2"/>
  </si>
  <si>
    <t>介護予防報酬収入</t>
    <phoneticPr fontId="2"/>
  </si>
  <si>
    <t>地域密着型介護料収入</t>
    <phoneticPr fontId="2"/>
  </si>
  <si>
    <t>居宅介護支援介護料収入</t>
    <phoneticPr fontId="2"/>
  </si>
  <si>
    <t>介護予防支援介護料収入</t>
    <phoneticPr fontId="2"/>
  </si>
  <si>
    <t>利用者等利用料収入</t>
    <phoneticPr fontId="2"/>
  </si>
  <si>
    <t>施設サービス利用料収入</t>
    <phoneticPr fontId="2"/>
  </si>
  <si>
    <t>居宅介護サービス利用料収入</t>
    <phoneticPr fontId="2"/>
  </si>
  <si>
    <t>地域密着型介護サービス利用料収入</t>
    <phoneticPr fontId="2"/>
  </si>
  <si>
    <t>その他の利用料収入</t>
    <phoneticPr fontId="2"/>
  </si>
  <si>
    <t>その他の事業収入</t>
    <phoneticPr fontId="2"/>
  </si>
  <si>
    <t>補助金事業収入</t>
    <phoneticPr fontId="2"/>
  </si>
  <si>
    <t>市町村特別事業収入</t>
    <phoneticPr fontId="2"/>
  </si>
  <si>
    <t>受託事業収入</t>
    <phoneticPr fontId="2"/>
  </si>
  <si>
    <t>（保険等査定減）</t>
    <phoneticPr fontId="2"/>
  </si>
  <si>
    <t>○○事業収入</t>
    <phoneticPr fontId="2"/>
  </si>
  <si>
    <t>受入研修費収入</t>
    <phoneticPr fontId="2"/>
  </si>
  <si>
    <t>利用者等外給食費収入</t>
    <phoneticPr fontId="2"/>
  </si>
  <si>
    <t>雑収入</t>
    <phoneticPr fontId="2"/>
  </si>
  <si>
    <t>役員報酬支出</t>
    <phoneticPr fontId="2"/>
  </si>
  <si>
    <t>職員給料支出</t>
    <phoneticPr fontId="2"/>
  </si>
  <si>
    <t>職員賞与支出</t>
    <phoneticPr fontId="2"/>
  </si>
  <si>
    <t>非常勤職員給与支出</t>
    <phoneticPr fontId="2"/>
  </si>
  <si>
    <t>派遣職員費支出</t>
    <phoneticPr fontId="2"/>
  </si>
  <si>
    <t>退職給付支出</t>
    <phoneticPr fontId="2"/>
  </si>
  <si>
    <t>法定福利支出</t>
    <phoneticPr fontId="2"/>
  </si>
  <si>
    <t>給食費支出</t>
    <phoneticPr fontId="2"/>
  </si>
  <si>
    <t>介護用品費支出</t>
    <phoneticPr fontId="2"/>
  </si>
  <si>
    <t>医薬品費支出</t>
    <phoneticPr fontId="2"/>
  </si>
  <si>
    <t>診療・療養等材料費支出</t>
    <phoneticPr fontId="2"/>
  </si>
  <si>
    <t>保健衛生費支出</t>
    <phoneticPr fontId="2"/>
  </si>
  <si>
    <t>医療費支出</t>
    <phoneticPr fontId="2"/>
  </si>
  <si>
    <t>被服費支出</t>
    <phoneticPr fontId="2"/>
  </si>
  <si>
    <t>教養娯楽費支出</t>
    <phoneticPr fontId="2"/>
  </si>
  <si>
    <t>日用品費支出</t>
    <phoneticPr fontId="2"/>
  </si>
  <si>
    <t>保育材料費支出</t>
    <phoneticPr fontId="2"/>
  </si>
  <si>
    <t>本人支給金支出</t>
    <phoneticPr fontId="2"/>
  </si>
  <si>
    <t>水道光熱費支出</t>
    <phoneticPr fontId="2"/>
  </si>
  <si>
    <t>燃料費支出</t>
    <phoneticPr fontId="2"/>
  </si>
  <si>
    <t>消耗器具備品支出</t>
    <phoneticPr fontId="2"/>
  </si>
  <si>
    <t>保険料支出</t>
    <phoneticPr fontId="2"/>
  </si>
  <si>
    <t>賃借料支出</t>
    <phoneticPr fontId="2"/>
  </si>
  <si>
    <t>教育指導費支出</t>
    <phoneticPr fontId="2"/>
  </si>
  <si>
    <t>就職支度費支出</t>
    <phoneticPr fontId="2"/>
  </si>
  <si>
    <t>葬祭費支出</t>
    <phoneticPr fontId="2"/>
  </si>
  <si>
    <t>車輌費支出</t>
    <phoneticPr fontId="2"/>
  </si>
  <si>
    <t>管理費返還支出</t>
    <phoneticPr fontId="2"/>
  </si>
  <si>
    <t>雑支出</t>
    <phoneticPr fontId="2"/>
  </si>
  <si>
    <t>福利厚生費支出</t>
    <phoneticPr fontId="2"/>
  </si>
  <si>
    <t>職員被服費支出</t>
    <phoneticPr fontId="2"/>
  </si>
  <si>
    <t>旅費交通費支出</t>
    <phoneticPr fontId="2"/>
  </si>
  <si>
    <t>研修研究費支出</t>
    <phoneticPr fontId="2"/>
  </si>
  <si>
    <t>事務消耗品費支出</t>
    <phoneticPr fontId="2"/>
  </si>
  <si>
    <t>印刷製本費支出</t>
    <phoneticPr fontId="2"/>
  </si>
  <si>
    <t>修繕費支出</t>
    <phoneticPr fontId="2"/>
  </si>
  <si>
    <t>通信運搬費支出</t>
    <phoneticPr fontId="2"/>
  </si>
  <si>
    <t>会議費支出</t>
    <phoneticPr fontId="2"/>
  </si>
  <si>
    <t>広報費支出</t>
    <phoneticPr fontId="2"/>
  </si>
  <si>
    <t>業務委託費支出</t>
    <phoneticPr fontId="2"/>
  </si>
  <si>
    <t>手数料支出</t>
    <phoneticPr fontId="2"/>
  </si>
  <si>
    <t>賃貸料支出</t>
    <phoneticPr fontId="2"/>
  </si>
  <si>
    <t>土地・建物賃借料支出</t>
    <phoneticPr fontId="2"/>
  </si>
  <si>
    <t>租税公課支出</t>
    <phoneticPr fontId="2"/>
  </si>
  <si>
    <t>保守料支出</t>
    <phoneticPr fontId="2"/>
  </si>
  <si>
    <t>渉外費支出</t>
    <phoneticPr fontId="2"/>
  </si>
  <si>
    <t>諸会費支出</t>
    <phoneticPr fontId="2"/>
  </si>
  <si>
    <t>○○費支出</t>
    <phoneticPr fontId="2"/>
  </si>
  <si>
    <t>利用者等外給食費支出</t>
    <phoneticPr fontId="2"/>
  </si>
  <si>
    <t>徴収不能額</t>
    <phoneticPr fontId="2"/>
  </si>
  <si>
    <t>施設整備等補助金収入</t>
    <phoneticPr fontId="2"/>
  </si>
  <si>
    <t>設備資金借入金元金償還補助金収入</t>
    <phoneticPr fontId="2"/>
  </si>
  <si>
    <t>施設整備等寄附金収入</t>
    <phoneticPr fontId="2"/>
  </si>
  <si>
    <t>設備資金借入金元金償還寄附金収入</t>
    <phoneticPr fontId="2"/>
  </si>
  <si>
    <t>車両運搬具売却収入</t>
    <phoneticPr fontId="2"/>
  </si>
  <si>
    <t>器具及び備品売却収入</t>
    <phoneticPr fontId="2"/>
  </si>
  <si>
    <t>○○売却収入</t>
    <phoneticPr fontId="2"/>
  </si>
  <si>
    <t>土地取得支出</t>
    <phoneticPr fontId="2"/>
  </si>
  <si>
    <t>建物取得支出</t>
    <phoneticPr fontId="2"/>
  </si>
  <si>
    <t>車輌運搬具取得支出</t>
    <phoneticPr fontId="2"/>
  </si>
  <si>
    <t>器具及び備品取得支出</t>
    <phoneticPr fontId="2"/>
  </si>
  <si>
    <t>機械及び装置取得支出</t>
    <phoneticPr fontId="2"/>
  </si>
  <si>
    <t>建設仮勘定取得支出</t>
    <phoneticPr fontId="2"/>
  </si>
  <si>
    <t>有形リース資産取得支出</t>
    <phoneticPr fontId="2"/>
  </si>
  <si>
    <t>権利取得支出</t>
    <phoneticPr fontId="2"/>
  </si>
  <si>
    <t>ソフトウェア取得支出</t>
    <phoneticPr fontId="2"/>
  </si>
  <si>
    <t>無形リース資産</t>
    <phoneticPr fontId="2"/>
  </si>
  <si>
    <t>○○取得支出</t>
    <phoneticPr fontId="2"/>
  </si>
  <si>
    <t>退職給付金引当資産取崩収入</t>
    <phoneticPr fontId="2"/>
  </si>
  <si>
    <t>長期預り金積立資産取崩収入</t>
    <phoneticPr fontId="2"/>
  </si>
  <si>
    <t>○○積立資産取崩収入</t>
    <phoneticPr fontId="2"/>
  </si>
  <si>
    <t>退職給与引当資産支出</t>
    <phoneticPr fontId="2"/>
  </si>
  <si>
    <t>長期預り金積立資産支出</t>
    <phoneticPr fontId="2"/>
  </si>
  <si>
    <t>◯◯積立資産支出</t>
    <phoneticPr fontId="2"/>
  </si>
  <si>
    <t>001</t>
    <phoneticPr fontId="2"/>
  </si>
  <si>
    <t>01</t>
    <phoneticPr fontId="2"/>
  </si>
  <si>
    <t>02</t>
  </si>
  <si>
    <t>02</t>
    <phoneticPr fontId="2"/>
  </si>
  <si>
    <t>03</t>
  </si>
  <si>
    <t>03</t>
    <phoneticPr fontId="2"/>
  </si>
  <si>
    <t>01</t>
    <phoneticPr fontId="2"/>
  </si>
  <si>
    <t>04</t>
  </si>
  <si>
    <t>05</t>
  </si>
  <si>
    <t>06</t>
  </si>
  <si>
    <t>002</t>
  </si>
  <si>
    <t>002</t>
    <phoneticPr fontId="2"/>
  </si>
  <si>
    <t>03</t>
    <phoneticPr fontId="2"/>
  </si>
  <si>
    <t>003</t>
  </si>
  <si>
    <t>003</t>
    <phoneticPr fontId="2"/>
  </si>
  <si>
    <t>004</t>
  </si>
  <si>
    <t>004</t>
    <phoneticPr fontId="2"/>
  </si>
  <si>
    <t>005</t>
    <phoneticPr fontId="2"/>
  </si>
  <si>
    <t>006</t>
  </si>
  <si>
    <t>006</t>
    <phoneticPr fontId="2"/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</si>
  <si>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</si>
  <si>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</si>
  <si>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</si>
  <si>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</si>
  <si>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</si>
  <si>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</si>
  <si>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</si>
  <si>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</si>
  <si>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</si>
  <si>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</si>
  <si>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</si>
  <si>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</si>
  <si>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</si>
  <si>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</si>
  <si>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</si>
  <si>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</si>
  <si>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</si>
  <si>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006</t>
    <phoneticPr fontId="2"/>
  </si>
  <si>
    <t>02</t>
    <phoneticPr fontId="2"/>
  </si>
  <si>
    <t>007</t>
  </si>
  <si>
    <t>007</t>
    <phoneticPr fontId="2"/>
  </si>
  <si>
    <t>004</t>
    <phoneticPr fontId="2"/>
  </si>
  <si>
    <t>008</t>
  </si>
  <si>
    <t>009</t>
  </si>
  <si>
    <t>010</t>
  </si>
  <si>
    <t>011</t>
  </si>
  <si>
    <t>012</t>
  </si>
  <si>
    <t>013</t>
  </si>
  <si>
    <t>04</t>
    <phoneticPr fontId="2"/>
  </si>
  <si>
    <t>05</t>
    <phoneticPr fontId="2"/>
  </si>
  <si>
    <t>06</t>
    <phoneticPr fontId="2"/>
  </si>
  <si>
    <t>サービス区分</t>
    <rPh sb="4" eb="6">
      <t>クブン</t>
    </rPh>
    <phoneticPr fontId="2"/>
  </si>
  <si>
    <t>法人本部</t>
    <rPh sb="0" eb="2">
      <t>ホウジン</t>
    </rPh>
    <rPh sb="2" eb="4">
      <t>ホンブ</t>
    </rPh>
    <phoneticPr fontId="2"/>
  </si>
  <si>
    <t>特養ホーム</t>
    <rPh sb="0" eb="2">
      <t>トクヨウ</t>
    </rPh>
    <phoneticPr fontId="2"/>
  </si>
  <si>
    <t>デイサービス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</si>
  <si>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</si>
  <si>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グループホーム</t>
    <phoneticPr fontId="2"/>
  </si>
  <si>
    <t>認知症デイ</t>
    <rPh sb="0" eb="2">
      <t>ニンチ</t>
    </rPh>
    <rPh sb="2" eb="3">
      <t>ショウ</t>
    </rPh>
    <phoneticPr fontId="2"/>
  </si>
  <si>
    <t>合　計</t>
    <rPh sb="0" eb="1">
      <t>ア</t>
    </rPh>
    <rPh sb="2" eb="3">
      <t>ケイ</t>
    </rPh>
    <phoneticPr fontId="2"/>
  </si>
  <si>
    <t>内部取引
消　　　去</t>
    <rPh sb="0" eb="2">
      <t>ナイブ</t>
    </rPh>
    <rPh sb="2" eb="4">
      <t>トリヒキ</t>
    </rPh>
    <rPh sb="5" eb="6">
      <t>ショウ</t>
    </rPh>
    <rPh sb="9" eb="10">
      <t>キョ</t>
    </rPh>
    <phoneticPr fontId="2"/>
  </si>
  <si>
    <t>拠点区分
合　　　計</t>
    <rPh sb="0" eb="2">
      <t>キョテン</t>
    </rPh>
    <rPh sb="2" eb="4">
      <t>クブン</t>
    </rPh>
    <rPh sb="5" eb="6">
      <t>ゴウ</t>
    </rPh>
    <rPh sb="9" eb="10">
      <t>ケイ</t>
    </rPh>
    <phoneticPr fontId="2"/>
  </si>
  <si>
    <t>施設整備等積立資産支出</t>
    <rPh sb="0" eb="2">
      <t>シセツ</t>
    </rPh>
    <rPh sb="2" eb="4">
      <t>セイビ</t>
    </rPh>
    <rPh sb="4" eb="5">
      <t>トウ</t>
    </rPh>
    <phoneticPr fontId="2"/>
  </si>
  <si>
    <t>施設整備等積立資産取崩収入</t>
    <rPh sb="0" eb="2">
      <t>シセツ</t>
    </rPh>
    <rPh sb="2" eb="4">
      <t>セイビ</t>
    </rPh>
    <rPh sb="4" eb="5">
      <t>トウ</t>
    </rPh>
    <phoneticPr fontId="2"/>
  </si>
  <si>
    <t>その他固定資産取得支出</t>
    <rPh sb="2" eb="3">
      <t>タ</t>
    </rPh>
    <rPh sb="3" eb="5">
      <t>コテイ</t>
    </rPh>
    <rPh sb="5" eb="7">
      <t>シサン</t>
    </rPh>
    <phoneticPr fontId="2"/>
  </si>
  <si>
    <t>その他固定資産売却収入</t>
    <rPh sb="2" eb="3">
      <t>タ</t>
    </rPh>
    <rPh sb="3" eb="5">
      <t>コテイ</t>
    </rPh>
    <rPh sb="5" eb="7">
      <t>シサン</t>
    </rPh>
    <phoneticPr fontId="2"/>
  </si>
  <si>
    <t>事業収入</t>
    <phoneticPr fontId="2"/>
  </si>
  <si>
    <t>事業収入</t>
    <phoneticPr fontId="2"/>
  </si>
  <si>
    <t>収</t>
    <rPh sb="0" eb="1">
      <t>オサム</t>
    </rPh>
    <phoneticPr fontId="2"/>
  </si>
  <si>
    <t>入</t>
    <rPh sb="0" eb="1">
      <t>ニュウ</t>
    </rPh>
    <phoneticPr fontId="2"/>
  </si>
  <si>
    <t>出</t>
    <rPh sb="0" eb="1">
      <t>シュツ</t>
    </rPh>
    <phoneticPr fontId="2"/>
  </si>
  <si>
    <t>支</t>
    <rPh sb="0" eb="1">
      <t>シ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</si>
  <si>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</si>
  <si>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利用者負担金収入（公費）</t>
    <rPh sb="9" eb="11">
      <t>コウヒ</t>
    </rPh>
    <phoneticPr fontId="2"/>
  </si>
  <si>
    <t>利用者負担金収入（一般）</t>
    <rPh sb="9" eb="11">
      <t>イッパン</t>
    </rPh>
    <phoneticPr fontId="2"/>
  </si>
  <si>
    <t>介護負担金収入（公費）</t>
    <rPh sb="8" eb="10">
      <t>コウヒ</t>
    </rPh>
    <phoneticPr fontId="2"/>
  </si>
  <si>
    <t>介護負担金収入（一般）</t>
    <rPh sb="8" eb="10">
      <t>イッパン</t>
    </rPh>
    <phoneticPr fontId="2"/>
  </si>
  <si>
    <t>介護予防負担金収入（公費）</t>
    <rPh sb="10" eb="12">
      <t>コウヒ</t>
    </rPh>
    <phoneticPr fontId="2"/>
  </si>
  <si>
    <t>介護予防負担金収入（一般）</t>
    <rPh sb="10" eb="12">
      <t>イッパン</t>
    </rPh>
    <phoneticPr fontId="2"/>
  </si>
  <si>
    <t>食費収入（公費）</t>
    <rPh sb="5" eb="7">
      <t>コウヒ</t>
    </rPh>
    <phoneticPr fontId="2"/>
  </si>
  <si>
    <t>食費収入（一般）</t>
    <rPh sb="5" eb="7">
      <t>イッパン</t>
    </rPh>
    <phoneticPr fontId="2"/>
  </si>
  <si>
    <t>居住費収入（公費）</t>
    <rPh sb="6" eb="8">
      <t>コウヒ</t>
    </rPh>
    <phoneticPr fontId="2"/>
  </si>
  <si>
    <t>居住費収入（一般）</t>
    <rPh sb="6" eb="8">
      <t>イッパン</t>
    </rPh>
    <phoneticPr fontId="2"/>
  </si>
  <si>
    <t>収     入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</si>
  <si>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</si>
  <si>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収　　入</t>
    <phoneticPr fontId="2"/>
  </si>
  <si>
    <t>支　　出</t>
    <phoneticPr fontId="2"/>
  </si>
  <si>
    <t>支　　　　　出</t>
  </si>
  <si>
    <t xml:space="preserve">事 業 活 動 に よ る 収 支 </t>
    <rPh sb="0" eb="1">
      <t>コト</t>
    </rPh>
    <rPh sb="2" eb="3">
      <t>ギョウ</t>
    </rPh>
    <rPh sb="4" eb="5">
      <t>カツ</t>
    </rPh>
    <rPh sb="6" eb="7">
      <t>ドウ</t>
    </rPh>
    <rPh sb="14" eb="15">
      <t>オサム</t>
    </rPh>
    <rPh sb="16" eb="17">
      <t>シ</t>
    </rPh>
    <phoneticPr fontId="2"/>
  </si>
  <si>
    <t>事業活動収支の部</t>
  </si>
  <si>
    <t>事業活動収支の部</t>
    <rPh sb="0" eb="2">
      <t>ジギョウ</t>
    </rPh>
    <rPh sb="2" eb="4">
      <t>カツドウ</t>
    </rPh>
    <rPh sb="4" eb="6">
      <t>シュウシ</t>
    </rPh>
    <rPh sb="7" eb="8">
      <t>ブ</t>
    </rPh>
    <phoneticPr fontId="2"/>
  </si>
  <si>
    <t>事業活動収支差額 (3)=(1)-(2)</t>
    <rPh sb="0" eb="2">
      <t>ジギョウ</t>
    </rPh>
    <rPh sb="2" eb="4">
      <t>カツドウ</t>
    </rPh>
    <phoneticPr fontId="2"/>
  </si>
  <si>
    <t>予算額</t>
    <rPh sb="0" eb="2">
      <t>ヨサン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</si>
  <si>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</si>
  <si>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増　減</t>
    <rPh sb="0" eb="1">
      <t>ゾウ</t>
    </rPh>
    <rPh sb="2" eb="3">
      <t>ゲン</t>
    </rPh>
    <phoneticPr fontId="2"/>
  </si>
  <si>
    <t>平均単価×入所者数×年日数×（１－入院率）</t>
    <phoneticPr fontId="2"/>
  </si>
  <si>
    <t>既存施設</t>
    <rPh sb="0" eb="2">
      <t>キゾン</t>
    </rPh>
    <rPh sb="2" eb="4">
      <t>シセツ</t>
    </rPh>
    <phoneticPr fontId="2"/>
  </si>
  <si>
    <t>=</t>
    <phoneticPr fontId="2"/>
  </si>
  <si>
    <t>千円</t>
    <rPh sb="0" eb="2">
      <t>センエン</t>
    </rPh>
    <phoneticPr fontId="2"/>
  </si>
  <si>
    <t>ユニット</t>
    <phoneticPr fontId="2"/>
  </si>
  <si>
    <t>平均単価×入所者数×年日数×（１－入院率）</t>
    <phoneticPr fontId="2"/>
  </si>
  <si>
    <t>平均単価×利用定員×年日数×利用率</t>
    <rPh sb="0" eb="2">
      <t>ヘイキン</t>
    </rPh>
    <rPh sb="2" eb="4">
      <t>タンカ</t>
    </rPh>
    <rPh sb="5" eb="7">
      <t>リヨウ</t>
    </rPh>
    <rPh sb="7" eb="9">
      <t>テイイン</t>
    </rPh>
    <rPh sb="10" eb="11">
      <t>ネン</t>
    </rPh>
    <rPh sb="11" eb="13">
      <t>ニッスウ</t>
    </rPh>
    <rPh sb="14" eb="17">
      <t>リヨウリツ</t>
    </rPh>
    <phoneticPr fontId="2"/>
  </si>
  <si>
    <t>=</t>
    <phoneticPr fontId="2"/>
  </si>
  <si>
    <t>外出移送費</t>
    <phoneticPr fontId="2"/>
  </si>
  <si>
    <t>ショート</t>
    <phoneticPr fontId="2"/>
  </si>
  <si>
    <t>×14人×365日×95％</t>
    <phoneticPr fontId="2"/>
  </si>
  <si>
    <t>特養介護報酬収入</t>
    <rPh sb="0" eb="2">
      <t>トクヨウ</t>
    </rPh>
    <rPh sb="2" eb="4">
      <t>カイゴ</t>
    </rPh>
    <rPh sb="4" eb="6">
      <t>ホウシュウ</t>
    </rPh>
    <rPh sb="6" eb="8">
      <t>シュウニュウ</t>
    </rPh>
    <phoneticPr fontId="24"/>
  </si>
  <si>
    <t>平均単価×一日利用者数×営業日数</t>
    <rPh sb="5" eb="7">
      <t>イチニチ</t>
    </rPh>
    <rPh sb="7" eb="10">
      <t>リヨウシャ</t>
    </rPh>
    <rPh sb="12" eb="14">
      <t>エイギョウ</t>
    </rPh>
    <rPh sb="14" eb="16">
      <t>ニッスウ</t>
    </rPh>
    <phoneticPr fontId="2"/>
  </si>
  <si>
    <t>デイサービス</t>
    <phoneticPr fontId="2"/>
  </si>
  <si>
    <t>=</t>
    <phoneticPr fontId="2"/>
  </si>
  <si>
    <t>デイサロン</t>
    <phoneticPr fontId="2"/>
  </si>
  <si>
    <t>：年間延べ利用者数100人×単価300円</t>
    <rPh sb="1" eb="3">
      <t>ネンカン</t>
    </rPh>
    <phoneticPr fontId="2"/>
  </si>
  <si>
    <t>介護支援単価×介護支援者数×年間月数×非移行率</t>
    <rPh sb="0" eb="2">
      <t>カイゴ</t>
    </rPh>
    <rPh sb="2" eb="4">
      <t>シエン</t>
    </rPh>
    <rPh sb="4" eb="6">
      <t>タンカ</t>
    </rPh>
    <rPh sb="7" eb="9">
      <t>カイゴ</t>
    </rPh>
    <rPh sb="9" eb="12">
      <t>シエンシャ</t>
    </rPh>
    <rPh sb="12" eb="13">
      <t>スウ</t>
    </rPh>
    <rPh sb="14" eb="16">
      <t>ネンカン</t>
    </rPh>
    <rPh sb="16" eb="18">
      <t>ツキスウ</t>
    </rPh>
    <rPh sb="19" eb="20">
      <t>ヒ</t>
    </rPh>
    <rPh sb="20" eb="22">
      <t>イコウ</t>
    </rPh>
    <rPh sb="22" eb="23">
      <t>リツ</t>
    </rPh>
    <phoneticPr fontId="2"/>
  </si>
  <si>
    <t>１～２</t>
    <phoneticPr fontId="2"/>
  </si>
  <si>
    <t>３～５</t>
    <phoneticPr fontId="2"/>
  </si>
  <si>
    <t>デイサービス介護報酬収入</t>
    <rPh sb="6" eb="8">
      <t>カイゴ</t>
    </rPh>
    <rPh sb="8" eb="10">
      <t>ホウシュウ</t>
    </rPh>
    <rPh sb="10" eb="12">
      <t>シュウニュウ</t>
    </rPh>
    <phoneticPr fontId="24"/>
  </si>
  <si>
    <t>居宅介護支援介護報酬収入</t>
    <rPh sb="0" eb="2">
      <t>キョタク</t>
    </rPh>
    <rPh sb="2" eb="4">
      <t>カイゴ</t>
    </rPh>
    <rPh sb="4" eb="6">
      <t>シエン</t>
    </rPh>
    <rPh sb="6" eb="8">
      <t>カイゴ</t>
    </rPh>
    <rPh sb="8" eb="10">
      <t>ホウシュウ</t>
    </rPh>
    <rPh sb="10" eb="12">
      <t>シュウニュウ</t>
    </rPh>
    <phoneticPr fontId="24"/>
  </si>
  <si>
    <t>平均単価×定員数×利用率×営業日数</t>
    <rPh sb="5" eb="8">
      <t>テイインスウ</t>
    </rPh>
    <rPh sb="9" eb="12">
      <t>リヨウリツ</t>
    </rPh>
    <rPh sb="13" eb="15">
      <t>エイギョウ</t>
    </rPh>
    <rPh sb="15" eb="17">
      <t>ニッスウ</t>
    </rPh>
    <phoneticPr fontId="2"/>
  </si>
  <si>
    <t>=</t>
  </si>
  <si>
    <t>千円</t>
  </si>
  <si>
    <t>おむつ代、外出移送費</t>
    <rPh sb="3" eb="4">
      <t>ダイ</t>
    </rPh>
    <rPh sb="5" eb="7">
      <t>ガイシュツ</t>
    </rPh>
    <rPh sb="7" eb="9">
      <t>イソウ</t>
    </rPh>
    <rPh sb="9" eb="10">
      <t>ヒ</t>
    </rPh>
    <phoneticPr fontId="2"/>
  </si>
  <si>
    <t>日額単価×定員数×年間日数×稼働率</t>
  </si>
  <si>
    <t>グループホーム介護報酬収入</t>
    <rPh sb="7" eb="9">
      <t>カイゴ</t>
    </rPh>
    <rPh sb="9" eb="11">
      <t>ホウシュウ</t>
    </rPh>
    <rPh sb="11" eb="13">
      <t>シュウニュウ</t>
    </rPh>
    <phoneticPr fontId="24"/>
  </si>
  <si>
    <t>施設介護料収入</t>
    <rPh sb="5" eb="7">
      <t>シュウニュウ</t>
    </rPh>
    <phoneticPr fontId="2"/>
  </si>
  <si>
    <t>介護報酬収入</t>
    <phoneticPr fontId="2"/>
  </si>
  <si>
    <t>施設介護料収入</t>
    <phoneticPr fontId="2"/>
  </si>
  <si>
    <t>ニコットデイ介護報酬収入</t>
    <rPh sb="6" eb="8">
      <t>カイゴ</t>
    </rPh>
    <rPh sb="8" eb="10">
      <t>ホウシュウ</t>
    </rPh>
    <rPh sb="10" eb="12">
      <t>シュウニュウ</t>
    </rPh>
    <phoneticPr fontId="24"/>
  </si>
  <si>
    <t>配食委託料1件650円×1440件＝940千円</t>
    <rPh sb="0" eb="1">
      <t>ハイ</t>
    </rPh>
    <rPh sb="1" eb="2">
      <t>ショク</t>
    </rPh>
    <rPh sb="2" eb="5">
      <t>イタクリョウ</t>
    </rPh>
    <rPh sb="6" eb="7">
      <t>ケン</t>
    </rPh>
    <rPh sb="10" eb="11">
      <t>エン</t>
    </rPh>
    <rPh sb="16" eb="17">
      <t>ケン</t>
    </rPh>
    <rPh sb="21" eb="22">
      <t>ゼン</t>
    </rPh>
    <rPh sb="22" eb="23">
      <t>エン</t>
    </rPh>
    <phoneticPr fontId="2"/>
  </si>
  <si>
    <t>花巻市：</t>
    <rPh sb="0" eb="3">
      <t>ハナマキシ</t>
    </rPh>
    <phoneticPr fontId="2"/>
  </si>
  <si>
    <t>職員給食</t>
    <rPh sb="0" eb="2">
      <t>ショクイン</t>
    </rPh>
    <rPh sb="2" eb="4">
      <t>キュウショク</t>
    </rPh>
    <phoneticPr fontId="2"/>
  </si>
  <si>
    <t>預金利息</t>
    <rPh sb="0" eb="2">
      <t>ヨキン</t>
    </rPh>
    <rPh sb="2" eb="4">
      <t>リソク</t>
    </rPh>
    <phoneticPr fontId="24"/>
  </si>
  <si>
    <t>施設実習費等</t>
    <rPh sb="0" eb="2">
      <t>シセツ</t>
    </rPh>
    <rPh sb="2" eb="4">
      <t>ジッシュウ</t>
    </rPh>
    <rPh sb="4" eb="5">
      <t>ヒ</t>
    </rPh>
    <rPh sb="5" eb="6">
      <t>トウ</t>
    </rPh>
    <phoneticPr fontId="2"/>
  </si>
  <si>
    <t>要介護認定調査受託料</t>
    <rPh sb="0" eb="1">
      <t>ヨウ</t>
    </rPh>
    <rPh sb="1" eb="3">
      <t>カイゴ</t>
    </rPh>
    <rPh sb="3" eb="5">
      <t>ニンテイ</t>
    </rPh>
    <rPh sb="5" eb="7">
      <t>チョウサ</t>
    </rPh>
    <rPh sb="7" eb="9">
      <t>ジュタク</t>
    </rPh>
    <rPh sb="9" eb="10">
      <t>リョウ</t>
    </rPh>
    <phoneticPr fontId="2"/>
  </si>
  <si>
    <t>施設実習費</t>
    <rPh sb="0" eb="2">
      <t>シセツ</t>
    </rPh>
    <rPh sb="2" eb="4">
      <t>ジッシュウ</t>
    </rPh>
    <rPh sb="4" eb="5">
      <t>ヒ</t>
    </rPh>
    <phoneticPr fontId="2"/>
  </si>
  <si>
    <t>従事者相互保険還付、県社協退職金500万その他</t>
    <rPh sb="0" eb="3">
      <t>ジュウジシャ</t>
    </rPh>
    <rPh sb="3" eb="5">
      <t>ソウゴ</t>
    </rPh>
    <rPh sb="5" eb="7">
      <t>ホケン</t>
    </rPh>
    <rPh sb="7" eb="9">
      <t>カンプ</t>
    </rPh>
    <rPh sb="10" eb="11">
      <t>ケン</t>
    </rPh>
    <rPh sb="11" eb="12">
      <t>シャ</t>
    </rPh>
    <rPh sb="12" eb="13">
      <t>キョウ</t>
    </rPh>
    <rPh sb="13" eb="15">
      <t>タイショク</t>
    </rPh>
    <rPh sb="15" eb="16">
      <t>キン</t>
    </rPh>
    <rPh sb="19" eb="20">
      <t>マン</t>
    </rPh>
    <rPh sb="22" eb="23">
      <t>タ</t>
    </rPh>
    <phoneticPr fontId="2"/>
  </si>
  <si>
    <t>配食個人負担380円×延べ件数1440件</t>
  </si>
  <si>
    <t>90千円</t>
    <rPh sb="2" eb="4">
      <t>センエン</t>
    </rPh>
    <phoneticPr fontId="24"/>
  </si>
  <si>
    <t>認定調査料</t>
    <rPh sb="0" eb="2">
      <t>ニンテイ</t>
    </rPh>
    <rPh sb="2" eb="4">
      <t>チョウサ</t>
    </rPh>
    <rPh sb="4" eb="5">
      <t>リョウ</t>
    </rPh>
    <phoneticPr fontId="24"/>
  </si>
  <si>
    <t>×56人×365日×95％</t>
    <phoneticPr fontId="2"/>
  </si>
  <si>
    <t>×30人×365日×95％</t>
    <phoneticPr fontId="2"/>
  </si>
  <si>
    <t>支出</t>
    <rPh sb="0" eb="2">
      <t>シシュツ</t>
    </rPh>
    <phoneticPr fontId="2"/>
  </si>
  <si>
    <t xml:space="preserve">事業活動による収支 </t>
    <phoneticPr fontId="2"/>
  </si>
  <si>
    <t>支出</t>
    <rPh sb="0" eb="2">
      <t>シシュツ</t>
    </rPh>
    <phoneticPr fontId="2"/>
  </si>
  <si>
    <t>×60人×365日×95％</t>
    <phoneticPr fontId="2"/>
  </si>
  <si>
    <t>×10人×365日×95％(13.3床)</t>
    <rPh sb="18" eb="19">
      <t>ユカ</t>
    </rPh>
    <phoneticPr fontId="2"/>
  </si>
  <si>
    <t>要介護認定調査料</t>
    <rPh sb="0" eb="1">
      <t>ヨウ</t>
    </rPh>
    <rPh sb="1" eb="3">
      <t>カイゴ</t>
    </rPh>
    <rPh sb="3" eb="5">
      <t>ニンテイ</t>
    </rPh>
    <rPh sb="5" eb="7">
      <t>チョウサ</t>
    </rPh>
    <rPh sb="7" eb="8">
      <t>リョウ</t>
    </rPh>
    <phoneticPr fontId="2"/>
  </si>
  <si>
    <t>デイサロン利用料（年100人）</t>
    <rPh sb="5" eb="8">
      <t>リヨウリョウ</t>
    </rPh>
    <rPh sb="9" eb="10">
      <t>ネン</t>
    </rPh>
    <rPh sb="13" eb="14">
      <t>ニン</t>
    </rPh>
    <phoneticPr fontId="2"/>
  </si>
  <si>
    <t>消毒液等</t>
    <rPh sb="0" eb="2">
      <t>ショウドク</t>
    </rPh>
    <rPh sb="2" eb="3">
      <t>エキ</t>
    </rPh>
    <rPh sb="3" eb="4">
      <t>トウ</t>
    </rPh>
    <phoneticPr fontId="2"/>
  </si>
  <si>
    <t>ガーゼ、酸素等</t>
    <rPh sb="4" eb="6">
      <t>サンソ</t>
    </rPh>
    <rPh sb="6" eb="7">
      <t>トウ</t>
    </rPh>
    <phoneticPr fontId="2"/>
  </si>
  <si>
    <t>利用者健康診断、予防接種等</t>
    <rPh sb="0" eb="3">
      <t>リヨウシャ</t>
    </rPh>
    <rPh sb="3" eb="5">
      <t>ケンコウ</t>
    </rPh>
    <rPh sb="5" eb="7">
      <t>シンダン</t>
    </rPh>
    <rPh sb="8" eb="10">
      <t>ヨボウ</t>
    </rPh>
    <rPh sb="10" eb="12">
      <t>セッシュ</t>
    </rPh>
    <rPh sb="12" eb="13">
      <t>トウ</t>
    </rPh>
    <phoneticPr fontId="2"/>
  </si>
  <si>
    <t>利用者受診料</t>
    <rPh sb="0" eb="3">
      <t>リヨウシャ</t>
    </rPh>
    <rPh sb="3" eb="5">
      <t>ジュシン</t>
    </rPh>
    <rPh sb="5" eb="6">
      <t>リョウ</t>
    </rPh>
    <phoneticPr fontId="2"/>
  </si>
  <si>
    <t>寝具リース、クリーニング等</t>
    <rPh sb="0" eb="2">
      <t>シング</t>
    </rPh>
    <rPh sb="12" eb="13">
      <t>トウ</t>
    </rPh>
    <phoneticPr fontId="2"/>
  </si>
  <si>
    <t>ﾍﾟｰﾊﾟｰﾀｵﾙ、ﾄｲﾚｯﾄﾍﾟｰﾊﾟｰ等</t>
    <rPh sb="21" eb="22">
      <t>トウ</t>
    </rPh>
    <phoneticPr fontId="2"/>
  </si>
  <si>
    <t>重油、灯油、ペレット</t>
    <rPh sb="0" eb="2">
      <t>ジュウユ</t>
    </rPh>
    <rPh sb="3" eb="5">
      <t>トウユ</t>
    </rPh>
    <phoneticPr fontId="2"/>
  </si>
  <si>
    <t>施設総合損害補償</t>
    <rPh sb="0" eb="2">
      <t>シセツ</t>
    </rPh>
    <rPh sb="2" eb="4">
      <t>ソウゴウ</t>
    </rPh>
    <rPh sb="4" eb="6">
      <t>ソンガイ</t>
    </rPh>
    <rPh sb="6" eb="8">
      <t>ホショウ</t>
    </rPh>
    <phoneticPr fontId="2"/>
  </si>
  <si>
    <t>ｶﾞｿﾘﾝ・軽油、車検、点検ほか</t>
    <rPh sb="6" eb="8">
      <t>ケイユ</t>
    </rPh>
    <rPh sb="9" eb="11">
      <t>シャケン</t>
    </rPh>
    <rPh sb="12" eb="14">
      <t>テンケン</t>
    </rPh>
    <phoneticPr fontId="2"/>
  </si>
  <si>
    <t>研修参加費、旅費、宿泊費</t>
    <rPh sb="0" eb="2">
      <t>ケンシュウ</t>
    </rPh>
    <rPh sb="2" eb="5">
      <t>サンカヒ</t>
    </rPh>
    <rPh sb="6" eb="8">
      <t>リョヒ</t>
    </rPh>
    <rPh sb="9" eb="12">
      <t>シュクハクヒ</t>
    </rPh>
    <phoneticPr fontId="2"/>
  </si>
  <si>
    <t>お茶、昼食代等</t>
    <rPh sb="1" eb="2">
      <t>チャ</t>
    </rPh>
    <rPh sb="3" eb="5">
      <t>チュウショク</t>
    </rPh>
    <rPh sb="5" eb="6">
      <t>ダイ</t>
    </rPh>
    <rPh sb="6" eb="7">
      <t>トウ</t>
    </rPh>
    <phoneticPr fontId="2"/>
  </si>
  <si>
    <t>印紙税、自動車税</t>
    <rPh sb="0" eb="3">
      <t>インシゼイ</t>
    </rPh>
    <rPh sb="4" eb="7">
      <t>ジドウシャ</t>
    </rPh>
    <rPh sb="7" eb="8">
      <t>ゼイ</t>
    </rPh>
    <phoneticPr fontId="2"/>
  </si>
  <si>
    <t>各種施設設備保守、ｼｽﾃﾑ保守</t>
    <rPh sb="0" eb="2">
      <t>カクシュ</t>
    </rPh>
    <rPh sb="2" eb="4">
      <t>シセツ</t>
    </rPh>
    <rPh sb="4" eb="6">
      <t>セツビ</t>
    </rPh>
    <rPh sb="6" eb="8">
      <t>ホシュ</t>
    </rPh>
    <rPh sb="13" eb="15">
      <t>ホシュ</t>
    </rPh>
    <phoneticPr fontId="2"/>
  </si>
  <si>
    <t>慶弔費、見舞い等</t>
    <rPh sb="0" eb="2">
      <t>ケイチョウ</t>
    </rPh>
    <rPh sb="2" eb="3">
      <t>ヒ</t>
    </rPh>
    <rPh sb="4" eb="6">
      <t>ミマ</t>
    </rPh>
    <rPh sb="7" eb="8">
      <t>トウ</t>
    </rPh>
    <phoneticPr fontId="2"/>
  </si>
  <si>
    <t>老施協、経営協等会費</t>
    <rPh sb="0" eb="3">
      <t>ロウシキョウ</t>
    </rPh>
    <rPh sb="4" eb="6">
      <t>ケイエイ</t>
    </rPh>
    <rPh sb="6" eb="7">
      <t>キョウ</t>
    </rPh>
    <rPh sb="7" eb="8">
      <t>トウ</t>
    </rPh>
    <rPh sb="8" eb="10">
      <t>カイヒ</t>
    </rPh>
    <phoneticPr fontId="2"/>
  </si>
  <si>
    <t>介護認定調査</t>
    <rPh sb="0" eb="2">
      <t>カイゴ</t>
    </rPh>
    <rPh sb="2" eb="4">
      <t>ニンテイ</t>
    </rPh>
    <rPh sb="4" eb="6">
      <t>チョウサ</t>
    </rPh>
    <phoneticPr fontId="24"/>
  </si>
  <si>
    <t>レク用品、行事費用、ユニット費等</t>
    <rPh sb="2" eb="4">
      <t>ヨウヒン</t>
    </rPh>
    <rPh sb="5" eb="7">
      <t>ギョウジ</t>
    </rPh>
    <rPh sb="7" eb="9">
      <t>ヒヨウ</t>
    </rPh>
    <rPh sb="14" eb="15">
      <t>ヒ</t>
    </rPh>
    <rPh sb="15" eb="16">
      <t>トウ</t>
    </rPh>
    <phoneticPr fontId="2"/>
  </si>
  <si>
    <t>×60人×365日×95％</t>
    <phoneticPr fontId="2"/>
  </si>
  <si>
    <t>×60人×365日×95％</t>
    <phoneticPr fontId="2"/>
  </si>
  <si>
    <t>グループホーム</t>
    <phoneticPr fontId="2"/>
  </si>
  <si>
    <t>GH利用者負担金</t>
    <rPh sb="2" eb="5">
      <t>リヨウシャ</t>
    </rPh>
    <rPh sb="5" eb="8">
      <t>フタンキン</t>
    </rPh>
    <phoneticPr fontId="2"/>
  </si>
  <si>
    <t>従来60床、特養稼働率96％</t>
    <rPh sb="0" eb="2">
      <t>ジュウライ</t>
    </rPh>
    <rPh sb="4" eb="5">
      <t>ショウ</t>
    </rPh>
    <rPh sb="6" eb="8">
      <t>トクヨウ</t>
    </rPh>
    <rPh sb="8" eb="10">
      <t>カドウ</t>
    </rPh>
    <rPh sb="10" eb="11">
      <t>リツ</t>
    </rPh>
    <phoneticPr fontId="2"/>
  </si>
  <si>
    <t>職員給食費　１日600円×365日</t>
    <rPh sb="0" eb="2">
      <t>ショクイン</t>
    </rPh>
    <rPh sb="2" eb="5">
      <t>キュウショクヒ</t>
    </rPh>
    <rPh sb="7" eb="8">
      <t>ニチ</t>
    </rPh>
    <rPh sb="11" eb="12">
      <t>エン</t>
    </rPh>
    <rPh sb="16" eb="17">
      <t>ニチ</t>
    </rPh>
    <phoneticPr fontId="2"/>
  </si>
  <si>
    <t>駐車料金、高速代等</t>
    <rPh sb="0" eb="2">
      <t>チュウシャ</t>
    </rPh>
    <rPh sb="2" eb="4">
      <t>リョウキン</t>
    </rPh>
    <rPh sb="5" eb="7">
      <t>コウソク</t>
    </rPh>
    <rPh sb="7" eb="8">
      <t>ダイ</t>
    </rPh>
    <rPh sb="8" eb="9">
      <t>トウ</t>
    </rPh>
    <phoneticPr fontId="2"/>
  </si>
  <si>
    <t>総合事業</t>
    <rPh sb="0" eb="2">
      <t>ソウゴウ</t>
    </rPh>
    <rPh sb="2" eb="4">
      <t>ジギョウ</t>
    </rPh>
    <phoneticPr fontId="2"/>
  </si>
  <si>
    <t>デイ･総合給食負担金</t>
    <rPh sb="3" eb="5">
      <t>ソウゴウ</t>
    </rPh>
    <rPh sb="5" eb="7">
      <t>キュウショク</t>
    </rPh>
    <rPh sb="7" eb="10">
      <t>フタンキン</t>
    </rPh>
    <phoneticPr fontId="2"/>
  </si>
  <si>
    <t>車椅子、センサー、おむつ等</t>
    <rPh sb="0" eb="3">
      <t>クルマイス</t>
    </rPh>
    <rPh sb="12" eb="13">
      <t>トウ</t>
    </rPh>
    <phoneticPr fontId="2"/>
  </si>
  <si>
    <r>
      <t>0</t>
    </r>
    <r>
      <rPr>
        <sz val="10"/>
        <color indexed="8"/>
        <rFont val="ＭＳ Ｐゴシック"/>
        <family val="3"/>
        <charset val="128"/>
      </rPr>
      <t>5</t>
    </r>
    <phoneticPr fontId="2"/>
  </si>
  <si>
    <r>
      <t>0</t>
    </r>
    <r>
      <rPr>
        <sz val="10"/>
        <color indexed="8"/>
        <rFont val="ＭＳ Ｐゴシック"/>
        <family val="3"/>
        <charset val="128"/>
      </rPr>
      <t>6</t>
    </r>
    <phoneticPr fontId="2"/>
  </si>
  <si>
    <r>
      <t>0</t>
    </r>
    <r>
      <rPr>
        <sz val="10"/>
        <color indexed="8"/>
        <rFont val="ＭＳ Ｐゴシック"/>
        <family val="3"/>
        <charset val="128"/>
      </rPr>
      <t>7</t>
    </r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</si>
  <si>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</si>
  <si>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2">
      <t>ジギョウ</t>
    </rPh>
    <rPh sb="2" eb="3">
      <t>ヒ</t>
    </rPh>
    <rPh sb="3" eb="5">
      <t>シュウニュウ</t>
    </rPh>
    <phoneticPr fontId="2"/>
  </si>
  <si>
    <t>02</t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</si>
  <si>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</si>
  <si>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</si>
  <si>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07</t>
    <phoneticPr fontId="2"/>
  </si>
  <si>
    <t>理事6名、評議員7名、監事2名</t>
    <rPh sb="0" eb="2">
      <t>リジ</t>
    </rPh>
    <rPh sb="3" eb="4">
      <t>メイ</t>
    </rPh>
    <rPh sb="5" eb="8">
      <t>ヒョウギイン</t>
    </rPh>
    <rPh sb="9" eb="10">
      <t>メイ</t>
    </rPh>
    <rPh sb="11" eb="13">
      <t>カンジ</t>
    </rPh>
    <rPh sb="14" eb="15">
      <t>メイ</t>
    </rPh>
    <phoneticPr fontId="2"/>
  </si>
  <si>
    <t>平均単価×入所者数×年日数×（１－入院率）</t>
    <phoneticPr fontId="2"/>
  </si>
  <si>
    <t>×60人×365日×95％</t>
    <phoneticPr fontId="2"/>
  </si>
  <si>
    <t>=</t>
    <phoneticPr fontId="2"/>
  </si>
  <si>
    <t>ユニット</t>
    <phoneticPr fontId="2"/>
  </si>
  <si>
    <t>ショート</t>
    <phoneticPr fontId="2"/>
  </si>
  <si>
    <t>施設清掃用品、カーテン等</t>
    <rPh sb="0" eb="2">
      <t>シセツ</t>
    </rPh>
    <rPh sb="2" eb="4">
      <t>セイソウ</t>
    </rPh>
    <rPh sb="4" eb="6">
      <t>ヨウヒン</t>
    </rPh>
    <rPh sb="11" eb="12">
      <t>トウ</t>
    </rPh>
    <phoneticPr fontId="2"/>
  </si>
  <si>
    <t>小規模多機能</t>
    <rPh sb="0" eb="6">
      <t>ショウキボタキノウ</t>
    </rPh>
    <phoneticPr fontId="2"/>
  </si>
  <si>
    <t>小多機</t>
    <rPh sb="0" eb="1">
      <t>ショウ</t>
    </rPh>
    <rPh sb="1" eb="2">
      <t>タ</t>
    </rPh>
    <rPh sb="2" eb="3">
      <t>キ</t>
    </rPh>
    <phoneticPr fontId="2"/>
  </si>
  <si>
    <t>小多機利用者負担</t>
    <rPh sb="0" eb="1">
      <t>ショウ</t>
    </rPh>
    <rPh sb="1" eb="2">
      <t>タ</t>
    </rPh>
    <rPh sb="2" eb="3">
      <t>キ</t>
    </rPh>
    <rPh sb="3" eb="6">
      <t>リヨウシャ</t>
    </rPh>
    <rPh sb="6" eb="8">
      <t>フタン</t>
    </rPh>
    <phoneticPr fontId="2"/>
  </si>
  <si>
    <t>小多機</t>
    <rPh sb="0" eb="3">
      <t>ショウタキ</t>
    </rPh>
    <phoneticPr fontId="2"/>
  </si>
  <si>
    <t>外出移送費</t>
    <rPh sb="0" eb="2">
      <t>ガイシュツ</t>
    </rPh>
    <rPh sb="2" eb="4">
      <t>イソウ</t>
    </rPh>
    <rPh sb="4" eb="5">
      <t>ヒ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</si>
  <si>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</si>
  <si>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臨時・パート・宿直</t>
    <rPh sb="0" eb="2">
      <t>リンジ</t>
    </rPh>
    <rPh sb="7" eb="9">
      <t>シュクチョク</t>
    </rPh>
    <phoneticPr fontId="2"/>
  </si>
  <si>
    <t>電気、ガス、水道</t>
    <rPh sb="0" eb="2">
      <t>デンキ</t>
    </rPh>
    <rPh sb="6" eb="8">
      <t>スイドウ</t>
    </rPh>
    <phoneticPr fontId="2"/>
  </si>
  <si>
    <t>電話料、切手、メール便等</t>
    <rPh sb="0" eb="3">
      <t>デンワリョウ</t>
    </rPh>
    <rPh sb="4" eb="6">
      <t>キッテ</t>
    </rPh>
    <rPh sb="10" eb="11">
      <t>ビン</t>
    </rPh>
    <rPh sb="11" eb="12">
      <t>トウ</t>
    </rPh>
    <phoneticPr fontId="2"/>
  </si>
  <si>
    <t>※１％増</t>
    <rPh sb="3" eb="4">
      <t>ゾウ</t>
    </rPh>
    <phoneticPr fontId="24"/>
  </si>
  <si>
    <t>入院時居室料</t>
    <rPh sb="0" eb="3">
      <t>ニュウインジ</t>
    </rPh>
    <rPh sb="3" eb="5">
      <t>キョシツ</t>
    </rPh>
    <rPh sb="5" eb="6">
      <t>リョウ</t>
    </rPh>
    <phoneticPr fontId="24"/>
  </si>
  <si>
    <t>千円</t>
    <rPh sb="0" eb="2">
      <t>センエン</t>
    </rPh>
    <phoneticPr fontId="24"/>
  </si>
  <si>
    <t>通帳管理料</t>
    <rPh sb="0" eb="2">
      <t>ツウチョウ</t>
    </rPh>
    <rPh sb="2" eb="5">
      <t>カンリリョウ</t>
    </rPh>
    <phoneticPr fontId="24"/>
  </si>
  <si>
    <t>通所560円×1日15人×365日</t>
    <rPh sb="0" eb="2">
      <t>ツウショ</t>
    </rPh>
    <rPh sb="5" eb="6">
      <t>エン</t>
    </rPh>
    <rPh sb="8" eb="9">
      <t>ニチ</t>
    </rPh>
    <rPh sb="11" eb="12">
      <t>ニン</t>
    </rPh>
    <rPh sb="16" eb="17">
      <t>ニチ</t>
    </rPh>
    <phoneticPr fontId="24"/>
  </si>
  <si>
    <t>封筒、パンフレット等</t>
    <rPh sb="0" eb="2">
      <t>フウトウ</t>
    </rPh>
    <rPh sb="9" eb="10">
      <t>トウ</t>
    </rPh>
    <phoneticPr fontId="2"/>
  </si>
  <si>
    <t>産業医、従事者保険、自動車保険、業務災害補償、火災保険等</t>
    <rPh sb="0" eb="3">
      <t>サンギョウイ</t>
    </rPh>
    <rPh sb="4" eb="7">
      <t>ジュウジシャ</t>
    </rPh>
    <rPh sb="7" eb="9">
      <t>ホケン</t>
    </rPh>
    <rPh sb="10" eb="13">
      <t>ジドウシャ</t>
    </rPh>
    <rPh sb="13" eb="15">
      <t>ホケン</t>
    </rPh>
    <rPh sb="16" eb="18">
      <t>ギョウム</t>
    </rPh>
    <rPh sb="18" eb="20">
      <t>サイガイ</t>
    </rPh>
    <rPh sb="20" eb="22">
      <t>ホショウ</t>
    </rPh>
    <rPh sb="23" eb="27">
      <t>カサイホケン</t>
    </rPh>
    <rPh sb="27" eb="28">
      <t>トウ</t>
    </rPh>
    <phoneticPr fontId="2"/>
  </si>
  <si>
    <t>県共済退職金取崩</t>
    <rPh sb="0" eb="1">
      <t>ケン</t>
    </rPh>
    <rPh sb="1" eb="3">
      <t>キョウサイ</t>
    </rPh>
    <rPh sb="3" eb="6">
      <t>タイショクキン</t>
    </rPh>
    <rPh sb="6" eb="8">
      <t>トリクズシ</t>
    </rPh>
    <phoneticPr fontId="2"/>
  </si>
  <si>
    <t>ｺﾋﾟｰ使用料、廃棄物処理、振込手数料、口座振替手数料、職員紹介手数料等</t>
    <rPh sb="4" eb="7">
      <t>シヨウリョウ</t>
    </rPh>
    <rPh sb="8" eb="11">
      <t>ハイキブツ</t>
    </rPh>
    <rPh sb="11" eb="13">
      <t>ショリ</t>
    </rPh>
    <rPh sb="14" eb="16">
      <t>フリコミ</t>
    </rPh>
    <rPh sb="16" eb="19">
      <t>テスウリョウ</t>
    </rPh>
    <rPh sb="20" eb="22">
      <t>コウザ</t>
    </rPh>
    <rPh sb="22" eb="24">
      <t>フリカエ</t>
    </rPh>
    <rPh sb="24" eb="27">
      <t>テスウリョウ</t>
    </rPh>
    <rPh sb="28" eb="30">
      <t>ショクイン</t>
    </rPh>
    <rPh sb="30" eb="32">
      <t>ショウカイ</t>
    </rPh>
    <rPh sb="32" eb="35">
      <t>テスウリョウ</t>
    </rPh>
    <rPh sb="35" eb="36">
      <t>トウ</t>
    </rPh>
    <phoneticPr fontId="2"/>
  </si>
  <si>
    <t>退職上乗せ分なし</t>
    <rPh sb="0" eb="2">
      <t>タイショク</t>
    </rPh>
    <rPh sb="2" eb="4">
      <t>ウワノ</t>
    </rPh>
    <rPh sb="5" eb="6">
      <t>ブン</t>
    </rPh>
    <phoneticPr fontId="24"/>
  </si>
  <si>
    <t>床ワックス、検便検査、ＨＰ管理等</t>
    <rPh sb="0" eb="1">
      <t>ユカ</t>
    </rPh>
    <rPh sb="6" eb="8">
      <t>ケンベン</t>
    </rPh>
    <rPh sb="8" eb="10">
      <t>ケンサ</t>
    </rPh>
    <rPh sb="13" eb="15">
      <t>カンリ</t>
    </rPh>
    <rPh sb="15" eb="16">
      <t>トウ</t>
    </rPh>
    <phoneticPr fontId="2"/>
  </si>
  <si>
    <t>特養稼働率　従来95％、ユニット95％</t>
    <rPh sb="0" eb="2">
      <t>トクヨウ</t>
    </rPh>
    <rPh sb="2" eb="5">
      <t>カドウリツ</t>
    </rPh>
    <rPh sb="6" eb="8">
      <t>ジュウライ</t>
    </rPh>
    <phoneticPr fontId="2"/>
  </si>
  <si>
    <t>×0人×98％×365日</t>
    <rPh sb="2" eb="3">
      <t>ニン</t>
    </rPh>
    <rPh sb="11" eb="12">
      <t>ニチ</t>
    </rPh>
    <phoneticPr fontId="2"/>
  </si>
  <si>
    <t>※平均介護度２．8</t>
    <rPh sb="1" eb="3">
      <t>ヘイキン</t>
    </rPh>
    <rPh sb="3" eb="5">
      <t>カイゴ</t>
    </rPh>
    <rPh sb="5" eb="6">
      <t>ド</t>
    </rPh>
    <phoneticPr fontId="24"/>
  </si>
  <si>
    <t>宿泊892円×1日7人×365日</t>
    <rPh sb="0" eb="2">
      <t>シュクハク</t>
    </rPh>
    <rPh sb="5" eb="6">
      <t>エン</t>
    </rPh>
    <rPh sb="8" eb="9">
      <t>ニチ</t>
    </rPh>
    <rPh sb="10" eb="11">
      <t>ニン</t>
    </rPh>
    <rPh sb="15" eb="16">
      <t>ニチ</t>
    </rPh>
    <phoneticPr fontId="24"/>
  </si>
  <si>
    <t>×3人×12カ月</t>
    <rPh sb="2" eb="3">
      <t>ニン</t>
    </rPh>
    <rPh sb="7" eb="8">
      <t>ゲツ</t>
    </rPh>
    <phoneticPr fontId="2"/>
  </si>
  <si>
    <t>×23人×12カ月</t>
    <rPh sb="3" eb="4">
      <t>ニン</t>
    </rPh>
    <rPh sb="8" eb="9">
      <t>ゲツ</t>
    </rPh>
    <phoneticPr fontId="2"/>
  </si>
  <si>
    <t>GH稼働率98％
小多機登録23名</t>
    <rPh sb="2" eb="4">
      <t>カドウ</t>
    </rPh>
    <rPh sb="4" eb="5">
      <t>リツ</t>
    </rPh>
    <rPh sb="9" eb="10">
      <t>ショウ</t>
    </rPh>
    <rPh sb="10" eb="11">
      <t>タ</t>
    </rPh>
    <rPh sb="11" eb="12">
      <t>キ</t>
    </rPh>
    <rPh sb="12" eb="14">
      <t>トウロク</t>
    </rPh>
    <rPh sb="16" eb="17">
      <t>メイ</t>
    </rPh>
    <phoneticPr fontId="2"/>
  </si>
  <si>
    <t>小多機登録3名</t>
    <rPh sb="0" eb="3">
      <t>ショウタキ</t>
    </rPh>
    <rPh sb="3" eb="5">
      <t>トウロク</t>
    </rPh>
    <rPh sb="6" eb="7">
      <t>メイ</t>
    </rPh>
    <phoneticPr fontId="2"/>
  </si>
  <si>
    <t>×10人×365日×91％(9床)</t>
    <rPh sb="15" eb="16">
      <t>ユカ</t>
    </rPh>
    <phoneticPr fontId="2"/>
  </si>
  <si>
    <t>×10人×365日×91％</t>
    <phoneticPr fontId="2"/>
  </si>
  <si>
    <t>※入院率５％　従来60人×5％　1,000日×850円、ユニット30人×5％　500日×1,430円</t>
    <rPh sb="1" eb="4">
      <t>ニュウインリツ</t>
    </rPh>
    <rPh sb="7" eb="9">
      <t>ジュウライ</t>
    </rPh>
    <rPh sb="11" eb="12">
      <t>ニン</t>
    </rPh>
    <rPh sb="21" eb="22">
      <t>ニチ</t>
    </rPh>
    <rPh sb="26" eb="27">
      <t>エン</t>
    </rPh>
    <rPh sb="34" eb="35">
      <t>ニン</t>
    </rPh>
    <rPh sb="42" eb="43">
      <t>ニチ</t>
    </rPh>
    <rPh sb="49" eb="50">
      <t>エン</t>
    </rPh>
    <phoneticPr fontId="24"/>
  </si>
  <si>
    <t>通帳預り管理料＠2,000円×90人
入院時居室料：従来850円、ユニット1,430円</t>
    <rPh sb="0" eb="2">
      <t>ツウチョウ</t>
    </rPh>
    <rPh sb="2" eb="3">
      <t>アズ</t>
    </rPh>
    <rPh sb="4" eb="7">
      <t>カンリリョウ</t>
    </rPh>
    <rPh sb="13" eb="14">
      <t>エン</t>
    </rPh>
    <rPh sb="17" eb="18">
      <t>ニン</t>
    </rPh>
    <rPh sb="19" eb="22">
      <t>ニュウインジ</t>
    </rPh>
    <rPh sb="22" eb="25">
      <t>キョシツリョウ</t>
    </rPh>
    <rPh sb="26" eb="28">
      <t>ジュウライ</t>
    </rPh>
    <rPh sb="31" eb="32">
      <t>エン</t>
    </rPh>
    <rPh sb="42" eb="43">
      <t>エン</t>
    </rPh>
    <phoneticPr fontId="2"/>
  </si>
  <si>
    <t>食材</t>
    <rPh sb="0" eb="2">
      <t>ショクザイ</t>
    </rPh>
    <phoneticPr fontId="2"/>
  </si>
  <si>
    <t>処遇改善支援金4月～5月</t>
    <rPh sb="0" eb="2">
      <t>ショグウ</t>
    </rPh>
    <rPh sb="2" eb="4">
      <t>カイゼン</t>
    </rPh>
    <rPh sb="4" eb="6">
      <t>シエン</t>
    </rPh>
    <rPh sb="6" eb="7">
      <t>キン</t>
    </rPh>
    <rPh sb="8" eb="9">
      <t>ガツ</t>
    </rPh>
    <rPh sb="11" eb="12">
      <t>ガツ</t>
    </rPh>
    <phoneticPr fontId="24"/>
  </si>
  <si>
    <t>1,100円×18人×365日×98％</t>
    <rPh sb="5" eb="6">
      <t>エン</t>
    </rPh>
    <rPh sb="9" eb="10">
      <t>ニン</t>
    </rPh>
    <rPh sb="14" eb="15">
      <t>ニチ</t>
    </rPh>
    <phoneticPr fontId="2"/>
  </si>
  <si>
    <t>1,500円×18人×365日×98％</t>
    <rPh sb="5" eb="6">
      <t>エン</t>
    </rPh>
    <rPh sb="9" eb="10">
      <t>ニン</t>
    </rPh>
    <rPh sb="14" eb="15">
      <t>ニチ</t>
    </rPh>
    <phoneticPr fontId="2"/>
  </si>
  <si>
    <t>正職員102名</t>
    <rPh sb="0" eb="2">
      <t>セイショク</t>
    </rPh>
    <rPh sb="2" eb="3">
      <t>イン</t>
    </rPh>
    <rPh sb="6" eb="7">
      <t>メイ</t>
    </rPh>
    <phoneticPr fontId="2"/>
  </si>
  <si>
    <t>０．6％＋</t>
    <phoneticPr fontId="24"/>
  </si>
  <si>
    <t>職員健康診断、資格助成拡充、職員慶弔費
永年勤続報奨金</t>
    <rPh sb="0" eb="2">
      <t>ショクイン</t>
    </rPh>
    <rPh sb="2" eb="4">
      <t>ケンコウ</t>
    </rPh>
    <rPh sb="4" eb="6">
      <t>シンダン</t>
    </rPh>
    <rPh sb="7" eb="9">
      <t>シカク</t>
    </rPh>
    <rPh sb="9" eb="11">
      <t>ジョセイ</t>
    </rPh>
    <rPh sb="11" eb="13">
      <t>カクジュウ</t>
    </rPh>
    <rPh sb="14" eb="16">
      <t>ショクイン</t>
    </rPh>
    <rPh sb="16" eb="18">
      <t>ケイチョウ</t>
    </rPh>
    <rPh sb="18" eb="19">
      <t>ヒ</t>
    </rPh>
    <rPh sb="20" eb="27">
      <t>エイネンキンゾクホウショウキン</t>
    </rPh>
    <phoneticPr fontId="2"/>
  </si>
  <si>
    <t>宿泊1,800円×1日7人×365日</t>
    <rPh sb="0" eb="2">
      <t>シュクハク</t>
    </rPh>
    <rPh sb="7" eb="8">
      <t>エン</t>
    </rPh>
    <rPh sb="10" eb="11">
      <t>ニチ</t>
    </rPh>
    <rPh sb="12" eb="13">
      <t>ニン</t>
    </rPh>
    <rPh sb="13" eb="18">
      <t>カケル365ニチ</t>
    </rPh>
    <phoneticPr fontId="24"/>
  </si>
  <si>
    <t>ユニットケア受入2,000,000円</t>
    <rPh sb="6" eb="8">
      <t>ウケイレ</t>
    </rPh>
    <rPh sb="17" eb="18">
      <t>エン</t>
    </rPh>
    <phoneticPr fontId="24"/>
  </si>
  <si>
    <t>居宅70件</t>
    <rPh sb="0" eb="2">
      <t>キョタク</t>
    </rPh>
    <rPh sb="4" eb="5">
      <t>ケン</t>
    </rPh>
    <phoneticPr fontId="2"/>
  </si>
  <si>
    <t>10,860円×45人×12ヶ月=</t>
    <phoneticPr fontId="2"/>
  </si>
  <si>
    <t>14,110円×25人×12ヶ月=</t>
    <phoneticPr fontId="2"/>
  </si>
  <si>
    <t>加算70人×3千円×12か月</t>
    <rPh sb="0" eb="2">
      <t>カサン</t>
    </rPh>
    <rPh sb="4" eb="5">
      <t>ニン</t>
    </rPh>
    <rPh sb="7" eb="9">
      <t>センエン</t>
    </rPh>
    <rPh sb="13" eb="14">
      <t>ゲツ</t>
    </rPh>
    <phoneticPr fontId="2"/>
  </si>
  <si>
    <t>特養介護員2名、小多機介護員1名</t>
    <rPh sb="0" eb="2">
      <t>トクヨウ</t>
    </rPh>
    <rPh sb="2" eb="5">
      <t>カイゴイン</t>
    </rPh>
    <rPh sb="6" eb="7">
      <t>メイ</t>
    </rPh>
    <rPh sb="8" eb="11">
      <t>ショウタキ</t>
    </rPh>
    <rPh sb="11" eb="14">
      <t>カイゴイン</t>
    </rPh>
    <rPh sb="15" eb="16">
      <t>メイ</t>
    </rPh>
    <phoneticPr fontId="2"/>
  </si>
  <si>
    <t>賞与3か月分</t>
    <rPh sb="0" eb="2">
      <t>ショウヨ</t>
    </rPh>
    <rPh sb="4" eb="6">
      <t>ゲツブン</t>
    </rPh>
    <phoneticPr fontId="2"/>
  </si>
  <si>
    <t>福祉医療機構掛金1,170万円
退職金100万円（退職1名）</t>
    <rPh sb="0" eb="6">
      <t>フクシイリョウキコウ</t>
    </rPh>
    <rPh sb="6" eb="7">
      <t>カ</t>
    </rPh>
    <rPh sb="7" eb="8">
      <t>キン</t>
    </rPh>
    <rPh sb="13" eb="15">
      <t>マンエン</t>
    </rPh>
    <rPh sb="16" eb="19">
      <t>タイショクキン</t>
    </rPh>
    <rPh sb="22" eb="24">
      <t>マンエン</t>
    </rPh>
    <rPh sb="25" eb="27">
      <t>タイショク</t>
    </rPh>
    <rPh sb="28" eb="29">
      <t>メイ</t>
    </rPh>
    <phoneticPr fontId="2"/>
  </si>
  <si>
    <t>ユニットリーダー研修受入収入200万円</t>
    <rPh sb="8" eb="12">
      <t>ケンシュウウケイレ</t>
    </rPh>
    <rPh sb="12" eb="14">
      <t>シュウニュウ</t>
    </rPh>
    <rPh sb="17" eb="19">
      <t>マンエン</t>
    </rPh>
    <phoneticPr fontId="2"/>
  </si>
  <si>
    <t>外国人留学生経費210万円、委員謝礼等</t>
    <rPh sb="0" eb="2">
      <t>ガイコク</t>
    </rPh>
    <rPh sb="2" eb="3">
      <t>ジン</t>
    </rPh>
    <rPh sb="3" eb="6">
      <t>リュウガクセイ</t>
    </rPh>
    <rPh sb="6" eb="8">
      <t>ケイヒ</t>
    </rPh>
    <rPh sb="11" eb="12">
      <t>マン</t>
    </rPh>
    <rPh sb="12" eb="13">
      <t>エン</t>
    </rPh>
    <rPh sb="14" eb="16">
      <t>イイン</t>
    </rPh>
    <rPh sb="16" eb="18">
      <t>シャレイ</t>
    </rPh>
    <rPh sb="18" eb="19">
      <t>トウ</t>
    </rPh>
    <phoneticPr fontId="2"/>
  </si>
  <si>
    <t>東経ｼｽﾃﾑ、コピー機</t>
    <rPh sb="0" eb="2">
      <t>トウケイ</t>
    </rPh>
    <rPh sb="10" eb="11">
      <t>キ</t>
    </rPh>
    <phoneticPr fontId="2"/>
  </si>
  <si>
    <t>×21人×308日</t>
    <rPh sb="8" eb="9">
      <t>ニチ</t>
    </rPh>
    <phoneticPr fontId="2"/>
  </si>
  <si>
    <t>×6人×308日</t>
    <rPh sb="7" eb="8">
      <t>ニチ</t>
    </rPh>
    <phoneticPr fontId="2"/>
  </si>
  <si>
    <t>：給食単価550円×利用延べ人数8,300人</t>
    <rPh sb="1" eb="3">
      <t>キュウショク</t>
    </rPh>
    <rPh sb="3" eb="5">
      <t>タンカ</t>
    </rPh>
    <rPh sb="8" eb="9">
      <t>エン</t>
    </rPh>
    <rPh sb="10" eb="12">
      <t>リヨウ</t>
    </rPh>
    <rPh sb="12" eb="13">
      <t>ノ</t>
    </rPh>
    <rPh sb="14" eb="16">
      <t>ニンズウ</t>
    </rPh>
    <rPh sb="21" eb="22">
      <t>ニン</t>
    </rPh>
    <phoneticPr fontId="2"/>
  </si>
  <si>
    <t>デイ1日平均6人</t>
    <rPh sb="3" eb="4">
      <t>ニチ</t>
    </rPh>
    <rPh sb="4" eb="6">
      <t>ヘイキン</t>
    </rPh>
    <rPh sb="7" eb="8">
      <t>ニン</t>
    </rPh>
    <phoneticPr fontId="2"/>
  </si>
  <si>
    <t>短期稼働率93％
通常デイ1日平均21人</t>
    <rPh sb="0" eb="2">
      <t>タンキ</t>
    </rPh>
    <rPh sb="2" eb="4">
      <t>カドウ</t>
    </rPh>
    <rPh sb="4" eb="5">
      <t>リツ</t>
    </rPh>
    <rPh sb="9" eb="11">
      <t>ツウジョウ</t>
    </rPh>
    <rPh sb="14" eb="15">
      <t>ニチ</t>
    </rPh>
    <rPh sb="15" eb="17">
      <t>ヘイキン</t>
    </rPh>
    <rPh sb="19" eb="20">
      <t>ニン</t>
    </rPh>
    <phoneticPr fontId="2"/>
  </si>
  <si>
    <t>障害者雇用1,500,000円</t>
    <rPh sb="0" eb="3">
      <t>ショウガイシャ</t>
    </rPh>
    <rPh sb="3" eb="5">
      <t>コヨウ</t>
    </rPh>
    <rPh sb="14" eb="15">
      <t>エン</t>
    </rPh>
    <phoneticPr fontId="24"/>
  </si>
  <si>
    <t>特養積立取崩し1,000万円</t>
    <rPh sb="0" eb="2">
      <t>トクヨウ</t>
    </rPh>
    <rPh sb="2" eb="4">
      <t>ツミタテ</t>
    </rPh>
    <rPh sb="4" eb="6">
      <t>トリクズ</t>
    </rPh>
    <rPh sb="12" eb="14">
      <t>マンエン</t>
    </rPh>
    <phoneticPr fontId="2"/>
  </si>
  <si>
    <t>ブラインド（デイ）、外灯（GH、小多機）</t>
    <rPh sb="10" eb="12">
      <t>ガイトウ</t>
    </rPh>
    <rPh sb="16" eb="19">
      <t>ショウタキ</t>
    </rPh>
    <phoneticPr fontId="2"/>
  </si>
  <si>
    <t>就職サイト、学校向け冊子、パンフレット、グルージャ広告</t>
    <rPh sb="0" eb="2">
      <t>シュウショク</t>
    </rPh>
    <rPh sb="6" eb="9">
      <t>ガッコウム</t>
    </rPh>
    <rPh sb="10" eb="12">
      <t>サッシ</t>
    </rPh>
    <rPh sb="25" eb="27">
      <t>コウコク</t>
    </rPh>
    <phoneticPr fontId="2"/>
  </si>
  <si>
    <t>特養よりGHへ1000万円繰入
認知よりGHへ100万円繰入</t>
    <rPh sb="0" eb="2">
      <t>トクヨウ</t>
    </rPh>
    <rPh sb="11" eb="13">
      <t>マンエン</t>
    </rPh>
    <rPh sb="13" eb="15">
      <t>クリイレ</t>
    </rPh>
    <rPh sb="16" eb="18">
      <t>ニンチ</t>
    </rPh>
    <rPh sb="26" eb="28">
      <t>マンエン</t>
    </rPh>
    <rPh sb="28" eb="30">
      <t>クリイレ</t>
    </rPh>
    <phoneticPr fontId="2"/>
  </si>
  <si>
    <t>人件費率73.3％</t>
    <rPh sb="0" eb="4">
      <t>ジンケンヒリツ</t>
    </rPh>
    <phoneticPr fontId="2"/>
  </si>
  <si>
    <t>配食個人負担410円×延べ件数550件</t>
    <phoneticPr fontId="24"/>
  </si>
  <si>
    <t>配食委託料1件715円×550件＝400千円</t>
    <rPh sb="0" eb="1">
      <t>ハイ</t>
    </rPh>
    <rPh sb="1" eb="2">
      <t>ショク</t>
    </rPh>
    <rPh sb="2" eb="5">
      <t>イタクリョウ</t>
    </rPh>
    <rPh sb="6" eb="7">
      <t>ケン</t>
    </rPh>
    <rPh sb="10" eb="11">
      <t>エン</t>
    </rPh>
    <rPh sb="15" eb="16">
      <t>ケン</t>
    </rPh>
    <rPh sb="20" eb="21">
      <t>ゼン</t>
    </rPh>
    <rPh sb="21" eb="22">
      <t>エン</t>
    </rPh>
    <phoneticPr fontId="2"/>
  </si>
  <si>
    <t>230千円</t>
    <rPh sb="3" eb="5">
      <t>センエン</t>
    </rPh>
    <phoneticPr fontId="24"/>
  </si>
  <si>
    <t>配食委託料40万円、利用料23万円（年550件）</t>
    <rPh sb="0" eb="1">
      <t>ハイ</t>
    </rPh>
    <rPh sb="1" eb="2">
      <t>ショク</t>
    </rPh>
    <rPh sb="2" eb="5">
      <t>イタクリョウ</t>
    </rPh>
    <rPh sb="7" eb="8">
      <t>マン</t>
    </rPh>
    <rPh sb="8" eb="9">
      <t>エン</t>
    </rPh>
    <rPh sb="10" eb="13">
      <t>リヨウリョウ</t>
    </rPh>
    <rPh sb="15" eb="16">
      <t>マン</t>
    </rPh>
    <rPh sb="16" eb="17">
      <t>エン</t>
    </rPh>
    <rPh sb="18" eb="19">
      <t>ネン</t>
    </rPh>
    <rPh sb="22" eb="23">
      <t>ケン</t>
    </rPh>
    <phoneticPr fontId="2"/>
  </si>
  <si>
    <t>×18人×365日</t>
    <rPh sb="3" eb="4">
      <t>ニン</t>
    </rPh>
    <rPh sb="8" eb="9">
      <t>ニチ</t>
    </rPh>
    <phoneticPr fontId="2"/>
  </si>
  <si>
    <t>×0人×365日</t>
    <rPh sb="2" eb="3">
      <t>ニン</t>
    </rPh>
    <rPh sb="7" eb="8">
      <t>ニチ</t>
    </rPh>
    <phoneticPr fontId="2"/>
  </si>
  <si>
    <t>小多機宿泊平均7人</t>
    <rPh sb="0" eb="3">
      <t>ショウタキ</t>
    </rPh>
    <rPh sb="3" eb="5">
      <t>シュクハク</t>
    </rPh>
    <rPh sb="5" eb="7">
      <t>ヘイキン</t>
    </rPh>
    <rPh sb="8" eb="9">
      <t>ニン</t>
    </rPh>
    <phoneticPr fontId="2"/>
  </si>
  <si>
    <t>ＧＨ：特殊浴槽1台更新300万円</t>
    <rPh sb="3" eb="7">
      <t>トクシュヨクソウ</t>
    </rPh>
    <rPh sb="8" eb="9">
      <t>ダイ</t>
    </rPh>
    <rPh sb="9" eb="11">
      <t>コウシン</t>
    </rPh>
    <rPh sb="14" eb="16">
      <t>マンエン</t>
    </rPh>
    <phoneticPr fontId="2"/>
  </si>
  <si>
    <t>特養：厨房引出付作業台50万円
ＧＨ：介護ベッド２台更新50万円</t>
    <rPh sb="0" eb="2">
      <t>トクヨウ</t>
    </rPh>
    <rPh sb="3" eb="5">
      <t>チュウボウ</t>
    </rPh>
    <rPh sb="5" eb="7">
      <t>ヒキダシ</t>
    </rPh>
    <rPh sb="7" eb="8">
      <t>ツキ</t>
    </rPh>
    <rPh sb="8" eb="11">
      <t>サギョウダイ</t>
    </rPh>
    <rPh sb="13" eb="15">
      <t>マンエン</t>
    </rPh>
    <rPh sb="19" eb="21">
      <t>カイゴ</t>
    </rPh>
    <rPh sb="25" eb="26">
      <t>ダイ</t>
    </rPh>
    <rPh sb="26" eb="28">
      <t>コウシン</t>
    </rPh>
    <rPh sb="30" eb="32">
      <t>マンエン</t>
    </rPh>
    <phoneticPr fontId="2"/>
  </si>
  <si>
    <t>立て看板、標識掲載、ＰＣレンタル、LED再リース</t>
    <rPh sb="0" eb="1">
      <t>タ</t>
    </rPh>
    <rPh sb="2" eb="4">
      <t>カンバン</t>
    </rPh>
    <rPh sb="5" eb="7">
      <t>ヒョウシキ</t>
    </rPh>
    <rPh sb="7" eb="9">
      <t>ケイサイ</t>
    </rPh>
    <rPh sb="20" eb="2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</si>
</sst>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0,000&quot;円&quot;"/>
    <numFmt numFmtId="178" formatCode="#,##0;&quot;△ &quot;#,##0"/>
    <numFmt numFmtId="179" formatCode="000&quot;円&quot;"/>
    <numFmt numFmtId="180" formatCode="#,##0_ "/>
    <numFmt numFmtId="181" formatCode="#,##0&quot;円&quot;"/>
    <numFmt numFmtId="182" formatCode="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9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100" applyNumberFormat="0" applyFont="0" applyAlignment="0" applyProtection="0">
      <alignment vertical="center"/>
    </xf>
    <xf numFmtId="0" fontId="11" fillId="0" borderId="10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0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103" applyNumberFormat="0" applyFill="0" applyAlignment="0" applyProtection="0">
      <alignment vertical="center"/>
    </xf>
    <xf numFmtId="0" fontId="16" fillId="0" borderId="104" applyNumberFormat="0" applyFill="0" applyAlignment="0" applyProtection="0">
      <alignment vertical="center"/>
    </xf>
    <xf numFmtId="0" fontId="17" fillId="0" borderId="10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6" applyNumberFormat="0" applyFill="0" applyAlignment="0" applyProtection="0">
      <alignment vertical="center"/>
    </xf>
    <xf numFmtId="0" fontId="19" fillId="30" borderId="10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02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5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6" xfId="0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 applyAlignment="1">
      <alignment horizontal="left" vertical="center"/>
    </xf>
    <xf numFmtId="49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49" fontId="0" fillId="0" borderId="22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6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49" fontId="0" fillId="0" borderId="28" xfId="0" applyNumberFormat="1" applyBorder="1" applyAlignment="1">
      <alignment horizontal="center" vertical="center"/>
    </xf>
    <xf numFmtId="0" fontId="0" fillId="0" borderId="20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>
      <alignment vertical="center"/>
    </xf>
    <xf numFmtId="49" fontId="0" fillId="0" borderId="33" xfId="0" applyNumberFormat="1" applyBorder="1">
      <alignment vertical="center"/>
    </xf>
    <xf numFmtId="49" fontId="0" fillId="0" borderId="34" xfId="0" applyNumberFormat="1" applyBorder="1">
      <alignment vertical="center"/>
    </xf>
    <xf numFmtId="49" fontId="0" fillId="0" borderId="35" xfId="0" applyNumberFormat="1" applyBorder="1">
      <alignment vertical="center"/>
    </xf>
    <xf numFmtId="49" fontId="0" fillId="0" borderId="30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38" fontId="0" fillId="0" borderId="1" xfId="33" applyFont="1" applyBorder="1" applyAlignment="1">
      <alignment horizontal="center" vertical="center"/>
    </xf>
    <xf numFmtId="38" fontId="0" fillId="0" borderId="36" xfId="33" applyFont="1" applyBorder="1">
      <alignment vertical="center"/>
    </xf>
    <xf numFmtId="38" fontId="0" fillId="0" borderId="37" xfId="33" applyFont="1" applyBorder="1">
      <alignment vertical="center"/>
    </xf>
    <xf numFmtId="38" fontId="0" fillId="0" borderId="38" xfId="33" applyFont="1" applyBorder="1">
      <alignment vertical="center"/>
    </xf>
    <xf numFmtId="38" fontId="0" fillId="0" borderId="39" xfId="33" applyFont="1" applyBorder="1" applyAlignment="1">
      <alignment vertical="center"/>
    </xf>
    <xf numFmtId="38" fontId="0" fillId="0" borderId="40" xfId="33" applyFont="1" applyBorder="1">
      <alignment vertical="center"/>
    </xf>
    <xf numFmtId="38" fontId="0" fillId="0" borderId="41" xfId="33" applyFont="1" applyBorder="1">
      <alignment vertical="center"/>
    </xf>
    <xf numFmtId="38" fontId="0" fillId="0" borderId="42" xfId="33" applyFont="1" applyBorder="1" applyAlignment="1">
      <alignment vertical="center"/>
    </xf>
    <xf numFmtId="38" fontId="0" fillId="0" borderId="27" xfId="33" applyFont="1" applyBorder="1" applyAlignment="1">
      <alignment vertical="center"/>
    </xf>
    <xf numFmtId="38" fontId="0" fillId="0" borderId="43" xfId="33" applyFont="1" applyBorder="1" applyAlignment="1">
      <alignment vertical="center"/>
    </xf>
    <xf numFmtId="38" fontId="0" fillId="0" borderId="1" xfId="33" applyFont="1" applyBorder="1" applyAlignment="1">
      <alignment vertical="center"/>
    </xf>
    <xf numFmtId="38" fontId="0" fillId="0" borderId="0" xfId="33" applyFont="1">
      <alignment vertical="center"/>
    </xf>
    <xf numFmtId="176" fontId="0" fillId="0" borderId="15" xfId="33" applyNumberFormat="1" applyFont="1" applyBorder="1" applyAlignment="1">
      <alignment vertical="center"/>
    </xf>
    <xf numFmtId="176" fontId="0" fillId="0" borderId="16" xfId="33" applyNumberFormat="1" applyFont="1" applyBorder="1" applyAlignment="1">
      <alignment vertical="center"/>
    </xf>
    <xf numFmtId="176" fontId="0" fillId="0" borderId="17" xfId="33" applyNumberFormat="1" applyFont="1" applyBorder="1" applyAlignment="1">
      <alignment vertical="center"/>
    </xf>
    <xf numFmtId="176" fontId="0" fillId="0" borderId="18" xfId="33" applyNumberFormat="1" applyFont="1" applyBorder="1" applyAlignment="1">
      <alignment vertical="center"/>
    </xf>
    <xf numFmtId="176" fontId="0" fillId="0" borderId="19" xfId="33" applyNumberFormat="1" applyFont="1" applyBorder="1" applyAlignment="1">
      <alignment vertical="center"/>
    </xf>
    <xf numFmtId="176" fontId="0" fillId="0" borderId="20" xfId="33" applyNumberFormat="1" applyFont="1" applyBorder="1" applyAlignment="1">
      <alignment vertical="center"/>
    </xf>
    <xf numFmtId="176" fontId="0" fillId="0" borderId="21" xfId="33" applyNumberFormat="1" applyFont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49" fontId="4" fillId="0" borderId="10" xfId="0" applyNumberFormat="1" applyFont="1" applyBorder="1" applyAlignment="1">
      <alignment horizontal="left" vertical="top"/>
    </xf>
    <xf numFmtId="49" fontId="4" fillId="0" borderId="3" xfId="0" applyNumberFormat="1" applyFont="1" applyBorder="1">
      <alignment vertical="center"/>
    </xf>
    <xf numFmtId="176" fontId="4" fillId="0" borderId="36" xfId="33" applyNumberFormat="1" applyFont="1" applyBorder="1" applyAlignment="1">
      <alignment vertical="center"/>
    </xf>
    <xf numFmtId="49" fontId="4" fillId="0" borderId="0" xfId="0" applyNumberFormat="1" applyFont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37" xfId="33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25" xfId="33" applyNumberFormat="1" applyFont="1" applyBorder="1" applyAlignment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176" fontId="4" fillId="0" borderId="38" xfId="33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4" fillId="0" borderId="40" xfId="33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top"/>
    </xf>
    <xf numFmtId="49" fontId="4" fillId="0" borderId="61" xfId="0" applyNumberFormat="1" applyFont="1" applyBorder="1">
      <alignment vertical="center"/>
    </xf>
    <xf numFmtId="49" fontId="4" fillId="0" borderId="62" xfId="0" applyNumberFormat="1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176" fontId="3" fillId="0" borderId="69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2" xfId="33" applyNumberFormat="1" applyFont="1" applyBorder="1" applyAlignment="1">
      <alignment vertical="center"/>
    </xf>
    <xf numFmtId="176" fontId="0" fillId="0" borderId="62" xfId="33" applyNumberFormat="1" applyFont="1" applyBorder="1" applyAlignment="1">
      <alignment vertical="center"/>
    </xf>
    <xf numFmtId="176" fontId="0" fillId="0" borderId="73" xfId="33" applyNumberFormat="1" applyFont="1" applyBorder="1" applyAlignment="1">
      <alignment vertical="center"/>
    </xf>
    <xf numFmtId="176" fontId="0" fillId="0" borderId="74" xfId="33" applyNumberFormat="1" applyFont="1" applyBorder="1" applyAlignment="1">
      <alignment vertical="center"/>
    </xf>
    <xf numFmtId="176" fontId="0" fillId="0" borderId="75" xfId="33" applyNumberFormat="1" applyFont="1" applyBorder="1" applyAlignment="1">
      <alignment vertical="center"/>
    </xf>
    <xf numFmtId="176" fontId="0" fillId="0" borderId="76" xfId="33" applyNumberFormat="1" applyFont="1" applyBorder="1" applyAlignment="1">
      <alignment vertical="center"/>
    </xf>
    <xf numFmtId="176" fontId="0" fillId="0" borderId="44" xfId="33" applyNumberFormat="1" applyFont="1" applyBorder="1" applyAlignment="1">
      <alignment vertical="center"/>
    </xf>
    <xf numFmtId="176" fontId="0" fillId="0" borderId="77" xfId="33" applyNumberFormat="1" applyFont="1" applyBorder="1" applyAlignment="1">
      <alignment vertical="center"/>
    </xf>
    <xf numFmtId="176" fontId="0" fillId="0" borderId="78" xfId="33" applyNumberFormat="1" applyFont="1" applyBorder="1" applyAlignment="1">
      <alignment vertical="center"/>
    </xf>
    <xf numFmtId="176" fontId="0" fillId="0" borderId="79" xfId="33" applyNumberFormat="1" applyFont="1" applyBorder="1" applyAlignment="1">
      <alignment vertical="center"/>
    </xf>
    <xf numFmtId="176" fontId="0" fillId="0" borderId="80" xfId="33" applyNumberFormat="1" applyFont="1" applyBorder="1" applyAlignment="1">
      <alignment vertical="center"/>
    </xf>
    <xf numFmtId="176" fontId="0" fillId="0" borderId="81" xfId="33" applyNumberFormat="1" applyFont="1" applyBorder="1" applyAlignment="1">
      <alignment vertical="center"/>
    </xf>
    <xf numFmtId="176" fontId="0" fillId="0" borderId="82" xfId="33" applyNumberFormat="1" applyFont="1" applyBorder="1" applyAlignment="1">
      <alignment vertical="center"/>
    </xf>
    <xf numFmtId="176" fontId="0" fillId="0" borderId="83" xfId="33" applyNumberFormat="1" applyFont="1" applyBorder="1" applyAlignment="1">
      <alignment vertical="center"/>
    </xf>
    <xf numFmtId="176" fontId="0" fillId="0" borderId="84" xfId="33" applyNumberFormat="1" applyFont="1" applyBorder="1" applyAlignment="1">
      <alignment vertical="center"/>
    </xf>
    <xf numFmtId="176" fontId="0" fillId="0" borderId="61" xfId="33" applyNumberFormat="1" applyFont="1" applyBorder="1" applyAlignment="1">
      <alignment vertical="center"/>
    </xf>
    <xf numFmtId="176" fontId="0" fillId="0" borderId="2" xfId="33" applyNumberFormat="1" applyFont="1" applyBorder="1" applyAlignment="1">
      <alignment vertical="center"/>
    </xf>
    <xf numFmtId="176" fontId="0" fillId="0" borderId="85" xfId="33" applyNumberFormat="1" applyFont="1" applyBorder="1" applyAlignment="1">
      <alignment vertical="center"/>
    </xf>
    <xf numFmtId="176" fontId="0" fillId="0" borderId="86" xfId="33" applyNumberFormat="1" applyFont="1" applyBorder="1" applyAlignment="1">
      <alignment vertical="center"/>
    </xf>
    <xf numFmtId="176" fontId="0" fillId="0" borderId="87" xfId="33" applyNumberFormat="1" applyFont="1" applyBorder="1" applyAlignment="1">
      <alignment vertical="center"/>
    </xf>
    <xf numFmtId="176" fontId="0" fillId="0" borderId="88" xfId="33" applyNumberFormat="1" applyFont="1" applyBorder="1" applyAlignment="1">
      <alignment vertical="center"/>
    </xf>
    <xf numFmtId="176" fontId="0" fillId="0" borderId="89" xfId="33" applyNumberFormat="1" applyFont="1" applyBorder="1" applyAlignment="1">
      <alignment vertical="center"/>
    </xf>
    <xf numFmtId="176" fontId="0" fillId="0" borderId="90" xfId="33" applyNumberFormat="1" applyFont="1" applyBorder="1" applyAlignment="1">
      <alignment vertical="center"/>
    </xf>
    <xf numFmtId="176" fontId="0" fillId="0" borderId="91" xfId="33" applyNumberFormat="1" applyFont="1" applyBorder="1" applyAlignment="1">
      <alignment vertical="center"/>
    </xf>
    <xf numFmtId="176" fontId="0" fillId="0" borderId="45" xfId="33" applyNumberFormat="1" applyFont="1" applyBorder="1" applyAlignment="1">
      <alignment vertical="center"/>
    </xf>
    <xf numFmtId="176" fontId="0" fillId="0" borderId="92" xfId="33" applyNumberFormat="1" applyFont="1" applyBorder="1" applyAlignment="1">
      <alignment vertical="center"/>
    </xf>
    <xf numFmtId="176" fontId="0" fillId="0" borderId="93" xfId="33" applyNumberFormat="1" applyFont="1" applyBorder="1" applyAlignment="1">
      <alignment vertical="center"/>
    </xf>
    <xf numFmtId="176" fontId="0" fillId="0" borderId="94" xfId="33" applyNumberFormat="1" applyFont="1" applyBorder="1" applyAlignment="1">
      <alignment vertical="center"/>
    </xf>
    <xf numFmtId="176" fontId="0" fillId="0" borderId="95" xfId="33" applyNumberFormat="1" applyFont="1" applyBorder="1" applyAlignment="1">
      <alignment vertical="center"/>
    </xf>
    <xf numFmtId="176" fontId="0" fillId="0" borderId="96" xfId="33" applyNumberFormat="1" applyFont="1" applyBorder="1" applyAlignment="1">
      <alignment vertical="center"/>
    </xf>
    <xf numFmtId="176" fontId="0" fillId="0" borderId="69" xfId="33" applyNumberFormat="1" applyFont="1" applyBorder="1" applyAlignment="1">
      <alignment vertical="center"/>
    </xf>
    <xf numFmtId="176" fontId="0" fillId="0" borderId="70" xfId="33" applyNumberFormat="1" applyFont="1" applyBorder="1" applyAlignment="1">
      <alignment vertical="center"/>
    </xf>
    <xf numFmtId="176" fontId="0" fillId="0" borderId="71" xfId="33" applyNumberFormat="1" applyFont="1" applyBorder="1" applyAlignment="1">
      <alignment vertical="center"/>
    </xf>
    <xf numFmtId="0" fontId="23" fillId="0" borderId="98" xfId="0" applyFont="1" applyBorder="1">
      <alignment vertical="center"/>
    </xf>
    <xf numFmtId="0" fontId="23" fillId="0" borderId="9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57" xfId="0" applyFont="1" applyBorder="1">
      <alignment vertical="center"/>
    </xf>
    <xf numFmtId="0" fontId="23" fillId="0" borderId="0" xfId="0" applyFont="1">
      <alignment vertical="center"/>
    </xf>
    <xf numFmtId="178" fontId="23" fillId="0" borderId="0" xfId="0" applyNumberFormat="1" applyFont="1">
      <alignment vertical="center"/>
    </xf>
    <xf numFmtId="0" fontId="23" fillId="0" borderId="29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23" fillId="0" borderId="11" xfId="0" applyFont="1" applyBorder="1">
      <alignment vertical="center"/>
    </xf>
    <xf numFmtId="0" fontId="23" fillId="0" borderId="108" xfId="0" applyFont="1" applyBorder="1">
      <alignment vertical="center"/>
    </xf>
    <xf numFmtId="0" fontId="23" fillId="0" borderId="15" xfId="0" applyFont="1" applyBorder="1">
      <alignment vertical="center"/>
    </xf>
    <xf numFmtId="0" fontId="4" fillId="0" borderId="17" xfId="0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176" fontId="4" fillId="0" borderId="38" xfId="33" applyNumberFormat="1" applyFont="1" applyBorder="1" applyAlignment="1">
      <alignment horizontal="left" vertical="top"/>
    </xf>
    <xf numFmtId="176" fontId="4" fillId="0" borderId="38" xfId="33" applyNumberFormat="1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0" fillId="0" borderId="68" xfId="0" applyBorder="1">
      <alignment vertical="center"/>
    </xf>
    <xf numFmtId="0" fontId="0" fillId="0" borderId="31" xfId="0" applyBorder="1">
      <alignment vertical="center"/>
    </xf>
    <xf numFmtId="0" fontId="0" fillId="0" borderId="57" xfId="0" applyBorder="1">
      <alignment vertical="center"/>
    </xf>
    <xf numFmtId="0" fontId="0" fillId="0" borderId="29" xfId="0" applyBorder="1">
      <alignment vertical="center"/>
    </xf>
    <xf numFmtId="0" fontId="0" fillId="0" borderId="97" xfId="0" applyBorder="1">
      <alignment vertical="center"/>
    </xf>
    <xf numFmtId="0" fontId="0" fillId="0" borderId="6" xfId="0" applyBorder="1">
      <alignment vertical="center"/>
    </xf>
    <xf numFmtId="0" fontId="0" fillId="0" borderId="98" xfId="0" applyBorder="1">
      <alignment vertical="center"/>
    </xf>
    <xf numFmtId="0" fontId="0" fillId="0" borderId="9" xfId="0" applyBorder="1">
      <alignment vertical="center"/>
    </xf>
    <xf numFmtId="180" fontId="23" fillId="0" borderId="0" xfId="0" applyNumberFormat="1" applyFont="1">
      <alignment vertical="center"/>
    </xf>
    <xf numFmtId="49" fontId="4" fillId="0" borderId="68" xfId="0" applyNumberFormat="1" applyFont="1" applyBorder="1">
      <alignment vertical="center"/>
    </xf>
    <xf numFmtId="49" fontId="4" fillId="0" borderId="44" xfId="0" applyNumberFormat="1" applyFont="1" applyBorder="1">
      <alignment vertical="center"/>
    </xf>
    <xf numFmtId="49" fontId="4" fillId="0" borderId="45" xfId="0" applyNumberFormat="1" applyFont="1" applyBorder="1">
      <alignment vertical="center"/>
    </xf>
    <xf numFmtId="0" fontId="4" fillId="0" borderId="47" xfId="0" applyFont="1" applyBorder="1" applyAlignment="1">
      <alignment horizontal="left" vertical="center"/>
    </xf>
    <xf numFmtId="0" fontId="26" fillId="0" borderId="17" xfId="0" applyFont="1" applyBorder="1">
      <alignment vertical="center"/>
    </xf>
    <xf numFmtId="0" fontId="26" fillId="0" borderId="29" xfId="0" applyFont="1" applyBorder="1">
      <alignment vertical="center"/>
    </xf>
    <xf numFmtId="0" fontId="23" fillId="0" borderId="97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35" xfId="0" applyFont="1" applyBorder="1">
      <alignment vertical="center"/>
    </xf>
    <xf numFmtId="49" fontId="4" fillId="0" borderId="57" xfId="0" applyNumberFormat="1" applyFont="1" applyBorder="1">
      <alignment vertical="center"/>
    </xf>
    <xf numFmtId="49" fontId="4" fillId="0" borderId="9" xfId="0" applyNumberFormat="1" applyFont="1" applyBorder="1" applyAlignment="1">
      <alignment vertical="top"/>
    </xf>
    <xf numFmtId="0" fontId="0" fillId="0" borderId="11" xfId="0" applyBorder="1">
      <alignment vertical="center"/>
    </xf>
    <xf numFmtId="0" fontId="23" fillId="0" borderId="68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20" xfId="0" applyFont="1" applyBorder="1">
      <alignment vertical="center"/>
    </xf>
    <xf numFmtId="3" fontId="23" fillId="0" borderId="11" xfId="0" applyNumberFormat="1" applyFont="1" applyBorder="1">
      <alignment vertical="center"/>
    </xf>
    <xf numFmtId="178" fontId="27" fillId="0" borderId="98" xfId="0" applyNumberFormat="1" applyFont="1" applyBorder="1">
      <alignment vertical="center"/>
    </xf>
    <xf numFmtId="0" fontId="23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178" fontId="27" fillId="0" borderId="97" xfId="0" applyNumberFormat="1" applyFont="1" applyBorder="1">
      <alignment vertical="center"/>
    </xf>
    <xf numFmtId="178" fontId="28" fillId="0" borderId="11" xfId="0" applyNumberFormat="1" applyFont="1" applyBorder="1">
      <alignment vertical="center"/>
    </xf>
    <xf numFmtId="178" fontId="28" fillId="0" borderId="6" xfId="0" applyNumberFormat="1" applyFont="1" applyBorder="1">
      <alignment vertical="center"/>
    </xf>
    <xf numFmtId="179" fontId="23" fillId="0" borderId="6" xfId="0" applyNumberFormat="1" applyFont="1" applyBorder="1">
      <alignment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97" xfId="0" applyNumberFormat="1" applyFont="1" applyBorder="1">
      <alignment vertical="center"/>
    </xf>
    <xf numFmtId="49" fontId="4" fillId="0" borderId="46" xfId="0" applyNumberFormat="1" applyFont="1" applyBorder="1">
      <alignment vertical="center"/>
    </xf>
    <xf numFmtId="49" fontId="4" fillId="0" borderId="47" xfId="0" applyNumberFormat="1" applyFont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0" xfId="0" applyBorder="1">
      <alignment vertical="center"/>
    </xf>
    <xf numFmtId="0" fontId="29" fillId="0" borderId="37" xfId="0" applyFont="1" applyBorder="1">
      <alignment vertical="center"/>
    </xf>
    <xf numFmtId="38" fontId="29" fillId="0" borderId="37" xfId="33" applyFont="1" applyBorder="1">
      <alignment vertical="center"/>
    </xf>
    <xf numFmtId="0" fontId="29" fillId="0" borderId="27" xfId="0" applyFont="1" applyBorder="1">
      <alignment vertical="center"/>
    </xf>
    <xf numFmtId="38" fontId="29" fillId="0" borderId="27" xfId="33" applyFont="1" applyBorder="1">
      <alignment vertical="center"/>
    </xf>
    <xf numFmtId="38" fontId="0" fillId="0" borderId="27" xfId="33" applyFont="1" applyBorder="1">
      <alignment vertical="center"/>
    </xf>
    <xf numFmtId="38" fontId="29" fillId="0" borderId="40" xfId="33" applyFont="1" applyBorder="1">
      <alignment vertical="center"/>
    </xf>
    <xf numFmtId="0" fontId="29" fillId="0" borderId="40" xfId="0" applyFont="1" applyBorder="1">
      <alignment vertical="center"/>
    </xf>
    <xf numFmtId="176" fontId="29" fillId="0" borderId="1" xfId="0" applyNumberFormat="1" applyFont="1" applyBorder="1">
      <alignment vertical="center"/>
    </xf>
    <xf numFmtId="177" fontId="23" fillId="0" borderId="11" xfId="0" applyNumberFormat="1" applyFont="1" applyBorder="1">
      <alignment vertical="center"/>
    </xf>
    <xf numFmtId="178" fontId="23" fillId="0" borderId="11" xfId="0" applyNumberFormat="1" applyFont="1" applyBorder="1">
      <alignment vertical="center"/>
    </xf>
    <xf numFmtId="178" fontId="23" fillId="0" borderId="6" xfId="0" applyNumberFormat="1" applyFont="1" applyBorder="1">
      <alignment vertical="center"/>
    </xf>
    <xf numFmtId="0" fontId="0" fillId="0" borderId="108" xfId="0" applyBorder="1">
      <alignment vertical="center"/>
    </xf>
    <xf numFmtId="180" fontId="4" fillId="0" borderId="36" xfId="33" applyNumberFormat="1" applyFont="1" applyBorder="1" applyAlignment="1">
      <alignment vertical="top"/>
    </xf>
    <xf numFmtId="180" fontId="4" fillId="0" borderId="37" xfId="33" applyNumberFormat="1" applyFont="1" applyBorder="1" applyAlignment="1">
      <alignment vertical="top"/>
    </xf>
    <xf numFmtId="180" fontId="4" fillId="0" borderId="27" xfId="33" applyNumberFormat="1" applyFont="1" applyBorder="1" applyAlignment="1">
      <alignment vertical="top"/>
    </xf>
    <xf numFmtId="180" fontId="4" fillId="0" borderId="40" xfId="33" applyNumberFormat="1" applyFont="1" applyBorder="1" applyAlignment="1">
      <alignment vertical="top"/>
    </xf>
    <xf numFmtId="180" fontId="4" fillId="0" borderId="48" xfId="33" applyNumberFormat="1" applyFont="1" applyBorder="1" applyAlignment="1">
      <alignment vertical="top"/>
    </xf>
    <xf numFmtId="180" fontId="4" fillId="0" borderId="38" xfId="33" applyNumberFormat="1" applyFont="1" applyBorder="1" applyAlignment="1">
      <alignment vertical="top"/>
    </xf>
    <xf numFmtId="180" fontId="4" fillId="0" borderId="39" xfId="33" applyNumberFormat="1" applyFont="1" applyBorder="1" applyAlignment="1">
      <alignment vertical="top"/>
    </xf>
    <xf numFmtId="180" fontId="4" fillId="0" borderId="1" xfId="33" applyNumberFormat="1" applyFont="1" applyBorder="1" applyAlignment="1">
      <alignment vertical="top"/>
    </xf>
    <xf numFmtId="180" fontId="4" fillId="0" borderId="56" xfId="33" applyNumberFormat="1" applyFont="1" applyBorder="1" applyAlignment="1">
      <alignment vertical="top"/>
    </xf>
    <xf numFmtId="180" fontId="4" fillId="0" borderId="25" xfId="33" applyNumberFormat="1" applyFont="1" applyBorder="1" applyAlignment="1">
      <alignment vertical="top"/>
    </xf>
    <xf numFmtId="180" fontId="4" fillId="0" borderId="56" xfId="33" applyNumberFormat="1" applyFont="1" applyBorder="1">
      <alignment vertical="center"/>
    </xf>
    <xf numFmtId="180" fontId="4" fillId="0" borderId="24" xfId="33" applyNumberFormat="1" applyFont="1" applyBorder="1">
      <alignment vertical="center"/>
    </xf>
    <xf numFmtId="180" fontId="4" fillId="0" borderId="39" xfId="33" applyNumberFormat="1" applyFont="1" applyBorder="1">
      <alignment vertical="center"/>
    </xf>
    <xf numFmtId="180" fontId="4" fillId="0" borderId="1" xfId="33" applyNumberFormat="1" applyFont="1" applyBorder="1">
      <alignment vertical="center"/>
    </xf>
    <xf numFmtId="49" fontId="4" fillId="0" borderId="10" xfId="0" applyNumberFormat="1" applyFont="1" applyBorder="1" applyAlignment="1">
      <alignment vertical="top"/>
    </xf>
    <xf numFmtId="176" fontId="4" fillId="0" borderId="40" xfId="33" applyNumberFormat="1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23" fillId="0" borderId="10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78" fontId="23" fillId="0" borderId="11" xfId="0" applyNumberFormat="1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178" fontId="23" fillId="0" borderId="9" xfId="0" applyNumberFormat="1" applyFont="1" applyBorder="1">
      <alignment vertical="center"/>
    </xf>
    <xf numFmtId="177" fontId="23" fillId="0" borderId="0" xfId="0" applyNumberFormat="1" applyFont="1">
      <alignment vertical="center"/>
    </xf>
    <xf numFmtId="0" fontId="23" fillId="0" borderId="5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3" fillId="0" borderId="6" xfId="0" applyNumberFormat="1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  <xf numFmtId="49" fontId="4" fillId="0" borderId="8" xfId="0" applyNumberFormat="1" applyFont="1" applyBorder="1" applyAlignment="1">
      <alignment horizontal="left" vertical="top"/>
    </xf>
    <xf numFmtId="49" fontId="3" fillId="0" borderId="8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left" vertical="top"/>
    </xf>
    <xf numFmtId="49" fontId="4" fillId="0" borderId="58" xfId="0" applyNumberFormat="1" applyFont="1" applyBorder="1" applyAlignment="1">
      <alignment horizontal="left" vertical="center"/>
    </xf>
    <xf numFmtId="180" fontId="3" fillId="0" borderId="1" xfId="33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>
      <alignment vertical="center"/>
    </xf>
    <xf numFmtId="180" fontId="4" fillId="0" borderId="24" xfId="0" applyNumberFormat="1" applyFont="1" applyBorder="1" applyAlignment="1">
      <alignment vertical="center" textRotation="255"/>
    </xf>
    <xf numFmtId="180" fontId="4" fillId="0" borderId="31" xfId="0" applyNumberFormat="1" applyFont="1" applyBorder="1" applyAlignment="1">
      <alignment vertical="top"/>
    </xf>
    <xf numFmtId="180" fontId="4" fillId="0" borderId="3" xfId="0" applyNumberFormat="1" applyFont="1" applyBorder="1" applyAlignment="1">
      <alignment vertical="top"/>
    </xf>
    <xf numFmtId="180" fontId="4" fillId="0" borderId="62" xfId="0" applyNumberFormat="1" applyFont="1" applyBorder="1" applyAlignment="1">
      <alignment horizontal="left" vertical="top"/>
    </xf>
    <xf numFmtId="180" fontId="4" fillId="0" borderId="73" xfId="0" applyNumberFormat="1" applyFont="1" applyBorder="1" applyAlignment="1">
      <alignment horizontal="left" vertical="top"/>
    </xf>
    <xf numFmtId="180" fontId="4" fillId="0" borderId="25" xfId="0" applyNumberFormat="1" applyFont="1" applyBorder="1" applyAlignment="1">
      <alignment vertical="center" textRotation="255"/>
    </xf>
    <xf numFmtId="180" fontId="4" fillId="0" borderId="22" xfId="0" applyNumberFormat="1" applyFont="1" applyBorder="1" applyAlignment="1">
      <alignment vertical="top"/>
    </xf>
    <xf numFmtId="180" fontId="4" fillId="0" borderId="0" xfId="0" applyNumberFormat="1" applyFont="1" applyAlignment="1">
      <alignment vertical="top"/>
    </xf>
    <xf numFmtId="180" fontId="4" fillId="0" borderId="4" xfId="0" applyNumberFormat="1" applyFont="1" applyBorder="1" applyAlignment="1">
      <alignment horizontal="left" vertical="top"/>
    </xf>
    <xf numFmtId="180" fontId="4" fillId="0" borderId="76" xfId="0" applyNumberFormat="1" applyFont="1" applyBorder="1" applyAlignment="1">
      <alignment horizontal="left" vertical="top"/>
    </xf>
    <xf numFmtId="180" fontId="30" fillId="0" borderId="16" xfId="0" applyNumberFormat="1" applyFont="1" applyBorder="1" applyAlignment="1">
      <alignment vertical="center" wrapText="1"/>
    </xf>
    <xf numFmtId="180" fontId="4" fillId="0" borderId="5" xfId="0" applyNumberFormat="1" applyFont="1" applyBorder="1" applyAlignment="1">
      <alignment horizontal="left" vertical="top"/>
    </xf>
    <xf numFmtId="180" fontId="4" fillId="0" borderId="16" xfId="0" applyNumberFormat="1" applyFont="1" applyBorder="1" applyAlignment="1">
      <alignment horizontal="left" vertical="top"/>
    </xf>
    <xf numFmtId="180" fontId="4" fillId="0" borderId="2" xfId="0" applyNumberFormat="1" applyFont="1" applyBorder="1" applyAlignment="1">
      <alignment vertical="top"/>
    </xf>
    <xf numFmtId="180" fontId="4" fillId="0" borderId="6" xfId="0" applyNumberFormat="1" applyFont="1" applyBorder="1" applyAlignment="1">
      <alignment horizontal="left" vertical="top"/>
    </xf>
    <xf numFmtId="180" fontId="30" fillId="0" borderId="16" xfId="0" applyNumberFormat="1" applyFont="1" applyBorder="1">
      <alignment vertical="center"/>
    </xf>
    <xf numFmtId="180" fontId="4" fillId="0" borderId="77" xfId="0" applyNumberFormat="1" applyFont="1" applyBorder="1" applyAlignment="1">
      <alignment vertical="top"/>
    </xf>
    <xf numFmtId="180" fontId="3" fillId="0" borderId="0" xfId="0" applyNumberFormat="1" applyFont="1" applyAlignment="1">
      <alignment vertical="top"/>
    </xf>
    <xf numFmtId="180" fontId="3" fillId="0" borderId="6" xfId="0" applyNumberFormat="1" applyFont="1" applyBorder="1" applyAlignment="1">
      <alignment horizontal="left" vertical="top"/>
    </xf>
    <xf numFmtId="180" fontId="3" fillId="0" borderId="16" xfId="0" applyNumberFormat="1" applyFont="1" applyBorder="1" applyAlignment="1">
      <alignment horizontal="left" vertical="top"/>
    </xf>
    <xf numFmtId="180" fontId="3" fillId="0" borderId="5" xfId="0" applyNumberFormat="1" applyFont="1" applyBorder="1" applyAlignment="1">
      <alignment horizontal="left" vertical="top"/>
    </xf>
    <xf numFmtId="180" fontId="4" fillId="0" borderId="44" xfId="0" applyNumberFormat="1" applyFont="1" applyBorder="1" applyAlignment="1">
      <alignment vertical="top"/>
    </xf>
    <xf numFmtId="180" fontId="4" fillId="0" borderId="29" xfId="0" applyNumberFormat="1" applyFont="1" applyBorder="1" applyAlignment="1">
      <alignment horizontal="left" vertical="top"/>
    </xf>
    <xf numFmtId="180" fontId="5" fillId="0" borderId="15" xfId="0" applyNumberFormat="1" applyFont="1" applyBorder="1" applyAlignment="1">
      <alignment vertical="center" wrapText="1"/>
    </xf>
    <xf numFmtId="180" fontId="4" fillId="0" borderId="45" xfId="0" applyNumberFormat="1" applyFont="1" applyBorder="1" applyAlignment="1">
      <alignment vertical="top"/>
    </xf>
    <xf numFmtId="180" fontId="4" fillId="0" borderId="50" xfId="0" applyNumberFormat="1" applyFont="1" applyBorder="1" applyAlignment="1">
      <alignment vertical="top"/>
    </xf>
    <xf numFmtId="180" fontId="4" fillId="0" borderId="51" xfId="0" applyNumberFormat="1" applyFont="1" applyBorder="1" applyAlignment="1">
      <alignment horizontal="left" vertical="top"/>
    </xf>
    <xf numFmtId="180" fontId="4" fillId="0" borderId="30" xfId="0" applyNumberFormat="1" applyFont="1" applyBorder="1" applyAlignment="1">
      <alignment horizontal="left" vertical="top"/>
    </xf>
    <xf numFmtId="180" fontId="30" fillId="0" borderId="30" xfId="0" applyNumberFormat="1" applyFont="1" applyBorder="1">
      <alignment vertical="center"/>
    </xf>
    <xf numFmtId="180" fontId="4" fillId="0" borderId="10" xfId="0" applyNumberFormat="1" applyFont="1" applyBorder="1" applyAlignment="1">
      <alignment horizontal="left" vertical="top"/>
    </xf>
    <xf numFmtId="180" fontId="4" fillId="0" borderId="15" xfId="0" applyNumberFormat="1" applyFont="1" applyBorder="1" applyAlignment="1">
      <alignment horizontal="left" vertical="top"/>
    </xf>
    <xf numFmtId="180" fontId="30" fillId="0" borderId="15" xfId="0" applyNumberFormat="1" applyFont="1" applyBorder="1">
      <alignment vertical="center"/>
    </xf>
    <xf numFmtId="180" fontId="4" fillId="0" borderId="35" xfId="0" applyNumberFormat="1" applyFont="1" applyBorder="1" applyAlignment="1">
      <alignment vertical="top"/>
    </xf>
    <xf numFmtId="180" fontId="4" fillId="0" borderId="46" xfId="0" applyNumberFormat="1" applyFont="1" applyBorder="1" applyAlignment="1">
      <alignment horizontal="left" vertical="top"/>
    </xf>
    <xf numFmtId="180" fontId="4" fillId="0" borderId="49" xfId="0" applyNumberFormat="1" applyFont="1" applyBorder="1" applyAlignment="1">
      <alignment horizontal="left" vertical="top"/>
    </xf>
    <xf numFmtId="180" fontId="30" fillId="0" borderId="49" xfId="0" applyNumberFormat="1" applyFont="1" applyBorder="1">
      <alignment vertical="center"/>
    </xf>
    <xf numFmtId="180" fontId="4" fillId="0" borderId="14" xfId="0" applyNumberFormat="1" applyFont="1" applyBorder="1" applyAlignment="1">
      <alignment vertical="top"/>
    </xf>
    <xf numFmtId="180" fontId="4" fillId="0" borderId="5" xfId="0" applyNumberFormat="1" applyFont="1" applyBorder="1" applyAlignment="1">
      <alignment vertical="top"/>
    </xf>
    <xf numFmtId="180" fontId="30" fillId="0" borderId="15" xfId="0" applyNumberFormat="1" applyFont="1" applyBorder="1" applyAlignment="1">
      <alignment vertical="center" wrapText="1"/>
    </xf>
    <xf numFmtId="180" fontId="4" fillId="0" borderId="34" xfId="0" applyNumberFormat="1" applyFont="1" applyBorder="1" applyAlignment="1">
      <alignment vertical="top"/>
    </xf>
    <xf numFmtId="180" fontId="4" fillId="0" borderId="8" xfId="0" applyNumberFormat="1" applyFont="1" applyBorder="1" applyAlignment="1">
      <alignment vertical="top"/>
    </xf>
    <xf numFmtId="180" fontId="4" fillId="0" borderId="9" xfId="0" applyNumberFormat="1" applyFont="1" applyBorder="1" applyAlignment="1">
      <alignment horizontal="left" vertical="top"/>
    </xf>
    <xf numFmtId="180" fontId="4" fillId="0" borderId="17" xfId="0" applyNumberFormat="1" applyFont="1" applyBorder="1" applyAlignment="1">
      <alignment horizontal="left" vertical="top"/>
    </xf>
    <xf numFmtId="180" fontId="30" fillId="0" borderId="17" xfId="0" applyNumberFormat="1" applyFont="1" applyBorder="1">
      <alignment vertical="center"/>
    </xf>
    <xf numFmtId="180" fontId="4" fillId="0" borderId="27" xfId="0" applyNumberFormat="1" applyFont="1" applyBorder="1" applyAlignment="1">
      <alignment vertical="center" textRotation="255"/>
    </xf>
    <xf numFmtId="180" fontId="30" fillId="0" borderId="18" xfId="0" applyNumberFormat="1" applyFont="1" applyBorder="1">
      <alignment vertical="center"/>
    </xf>
    <xf numFmtId="180" fontId="4" fillId="0" borderId="0" xfId="0" applyNumberFormat="1" applyFont="1" applyAlignment="1">
      <alignment horizontal="center" vertical="top"/>
    </xf>
    <xf numFmtId="180" fontId="4" fillId="0" borderId="22" xfId="0" applyNumberFormat="1" applyFont="1" applyBorder="1" applyAlignment="1">
      <alignment horizontal="center" vertical="top"/>
    </xf>
    <xf numFmtId="180" fontId="4" fillId="0" borderId="44" xfId="0" applyNumberFormat="1" applyFont="1" applyBorder="1" applyAlignment="1">
      <alignment horizontal="center" vertical="top"/>
    </xf>
    <xf numFmtId="180" fontId="30" fillId="0" borderId="16" xfId="0" applyNumberFormat="1" applyFont="1" applyBorder="1" applyAlignment="1">
      <alignment vertical="top" wrapText="1"/>
    </xf>
    <xf numFmtId="180" fontId="4" fillId="0" borderId="45" xfId="0" applyNumberFormat="1" applyFont="1" applyBorder="1" applyAlignment="1">
      <alignment horizontal="center" vertical="top"/>
    </xf>
    <xf numFmtId="180" fontId="4" fillId="0" borderId="46" xfId="0" applyNumberFormat="1" applyFont="1" applyBorder="1" applyAlignment="1">
      <alignment vertical="top"/>
    </xf>
    <xf numFmtId="180" fontId="4" fillId="0" borderId="47" xfId="0" applyNumberFormat="1" applyFont="1" applyBorder="1" applyAlignment="1">
      <alignment horizontal="left" vertical="top"/>
    </xf>
    <xf numFmtId="180" fontId="4" fillId="0" borderId="10" xfId="0" applyNumberFormat="1" applyFont="1" applyBorder="1" applyAlignment="1">
      <alignment vertical="top"/>
    </xf>
    <xf numFmtId="180" fontId="4" fillId="0" borderId="11" xfId="0" applyNumberFormat="1" applyFont="1" applyBorder="1" applyAlignment="1">
      <alignment horizontal="left" vertical="top"/>
    </xf>
    <xf numFmtId="180" fontId="4" fillId="0" borderId="34" xfId="0" applyNumberFormat="1" applyFont="1" applyBorder="1" applyAlignment="1">
      <alignment horizontal="center" vertical="top"/>
    </xf>
    <xf numFmtId="180" fontId="30" fillId="0" borderId="49" xfId="0" applyNumberFormat="1" applyFont="1" applyBorder="1" applyAlignment="1">
      <alignment vertical="center" wrapText="1"/>
    </xf>
    <xf numFmtId="180" fontId="4" fillId="0" borderId="35" xfId="0" applyNumberFormat="1" applyFont="1" applyBorder="1" applyAlignment="1">
      <alignment horizontal="left" vertical="top"/>
    </xf>
    <xf numFmtId="180" fontId="4" fillId="0" borderId="52" xfId="0" applyNumberFormat="1" applyFont="1" applyBorder="1" applyAlignment="1">
      <alignment horizontal="center" vertical="top"/>
    </xf>
    <xf numFmtId="180" fontId="4" fillId="0" borderId="53" xfId="0" applyNumberFormat="1" applyFont="1" applyBorder="1" applyAlignment="1">
      <alignment vertical="top"/>
    </xf>
    <xf numFmtId="180" fontId="4" fillId="0" borderId="54" xfId="0" applyNumberFormat="1" applyFont="1" applyBorder="1" applyAlignment="1">
      <alignment horizontal="left" vertical="top"/>
    </xf>
    <xf numFmtId="180" fontId="4" fillId="0" borderId="55" xfId="0" applyNumberFormat="1" applyFont="1" applyBorder="1" applyAlignment="1">
      <alignment horizontal="left" vertical="top"/>
    </xf>
    <xf numFmtId="180" fontId="30" fillId="0" borderId="21" xfId="0" applyNumberFormat="1" applyFont="1" applyBorder="1">
      <alignment vertical="center"/>
    </xf>
    <xf numFmtId="180" fontId="4" fillId="0" borderId="23" xfId="0" applyNumberFormat="1" applyFont="1" applyBorder="1" applyAlignment="1">
      <alignment horizontal="center" vertical="top"/>
    </xf>
    <xf numFmtId="180" fontId="4" fillId="0" borderId="12" xfId="0" applyNumberFormat="1" applyFont="1" applyBorder="1" applyAlignment="1">
      <alignment vertical="top"/>
    </xf>
    <xf numFmtId="180" fontId="4" fillId="0" borderId="13" xfId="0" applyNumberFormat="1" applyFont="1" applyBorder="1" applyAlignment="1">
      <alignment horizontal="left" vertical="top"/>
    </xf>
    <xf numFmtId="180" fontId="4" fillId="0" borderId="41" xfId="33" applyNumberFormat="1" applyFont="1" applyBorder="1" applyAlignment="1">
      <alignment vertical="top"/>
    </xf>
    <xf numFmtId="180" fontId="4" fillId="0" borderId="42" xfId="33" applyNumberFormat="1" applyFont="1" applyBorder="1" applyAlignment="1">
      <alignment vertical="top"/>
    </xf>
    <xf numFmtId="180" fontId="30" fillId="0" borderId="19" xfId="0" applyNumberFormat="1" applyFont="1" applyBorder="1">
      <alignment vertical="center"/>
    </xf>
    <xf numFmtId="180" fontId="4" fillId="0" borderId="32" xfId="0" applyNumberFormat="1" applyFont="1" applyBorder="1">
      <alignment vertical="center"/>
    </xf>
    <xf numFmtId="180" fontId="4" fillId="0" borderId="33" xfId="0" applyNumberFormat="1" applyFont="1" applyBorder="1" applyAlignment="1">
      <alignment vertical="top"/>
    </xf>
    <xf numFmtId="180" fontId="4" fillId="0" borderId="18" xfId="0" applyNumberFormat="1" applyFont="1" applyBorder="1" applyAlignment="1">
      <alignment vertical="top"/>
    </xf>
    <xf numFmtId="180" fontId="4" fillId="0" borderId="31" xfId="0" applyNumberFormat="1" applyFont="1" applyBorder="1" applyAlignment="1">
      <alignment horizontal="center" vertical="top"/>
    </xf>
    <xf numFmtId="180" fontId="4" fillId="0" borderId="59" xfId="0" applyNumberFormat="1" applyFont="1" applyBorder="1" applyAlignment="1">
      <alignment horizontal="left" vertical="top"/>
    </xf>
    <xf numFmtId="180" fontId="4" fillId="0" borderId="60" xfId="0" applyNumberFormat="1" applyFont="1" applyBorder="1" applyAlignment="1">
      <alignment horizontal="left" vertical="top"/>
    </xf>
    <xf numFmtId="180" fontId="4" fillId="0" borderId="50" xfId="0" applyNumberFormat="1" applyFont="1" applyBorder="1" applyAlignment="1">
      <alignment horizontal="center" vertical="top"/>
    </xf>
    <xf numFmtId="180" fontId="4" fillId="0" borderId="21" xfId="0" applyNumberFormat="1" applyFont="1" applyBorder="1" applyAlignment="1">
      <alignment horizontal="left" vertical="top"/>
    </xf>
    <xf numFmtId="180" fontId="4" fillId="0" borderId="57" xfId="0" applyNumberFormat="1" applyFont="1" applyBorder="1" applyAlignment="1">
      <alignment horizontal="center" vertical="top"/>
    </xf>
    <xf numFmtId="180" fontId="4" fillId="0" borderId="58" xfId="0" applyNumberFormat="1" applyFont="1" applyBorder="1" applyAlignment="1">
      <alignment horizontal="left" vertical="top"/>
    </xf>
    <xf numFmtId="180" fontId="30" fillId="0" borderId="29" xfId="0" applyNumberFormat="1" applyFont="1" applyBorder="1">
      <alignment vertical="center"/>
    </xf>
    <xf numFmtId="180" fontId="30" fillId="0" borderId="21" xfId="0" applyNumberFormat="1" applyFont="1" applyBorder="1" applyAlignment="1">
      <alignment vertical="center" wrapText="1"/>
    </xf>
    <xf numFmtId="180" fontId="4" fillId="0" borderId="26" xfId="0" applyNumberFormat="1" applyFont="1" applyBorder="1" applyAlignment="1">
      <alignment vertical="center" textRotation="255"/>
    </xf>
    <xf numFmtId="180" fontId="4" fillId="0" borderId="27" xfId="0" applyNumberFormat="1" applyFont="1" applyBorder="1">
      <alignment vertical="center"/>
    </xf>
    <xf numFmtId="180" fontId="4" fillId="0" borderId="34" xfId="0" applyNumberFormat="1" applyFont="1" applyBorder="1">
      <alignment vertical="center"/>
    </xf>
    <xf numFmtId="180" fontId="4" fillId="0" borderId="30" xfId="0" applyNumberFormat="1" applyFont="1" applyBorder="1" applyAlignment="1">
      <alignment vertical="top"/>
    </xf>
    <xf numFmtId="180" fontId="4" fillId="0" borderId="20" xfId="0" applyNumberFormat="1" applyFont="1" applyBorder="1" applyAlignment="1">
      <alignment vertical="center" textRotation="255"/>
    </xf>
    <xf numFmtId="180" fontId="4" fillId="0" borderId="29" xfId="0" applyNumberFormat="1" applyFont="1" applyBorder="1" applyAlignment="1">
      <alignment vertical="center" textRotation="255"/>
    </xf>
    <xf numFmtId="180" fontId="30" fillId="0" borderId="17" xfId="0" applyNumberFormat="1" applyFont="1" applyBorder="1" applyAlignment="1">
      <alignment vertical="center" wrapText="1"/>
    </xf>
    <xf numFmtId="180" fontId="4" fillId="0" borderId="30" xfId="0" applyNumberFormat="1" applyFont="1" applyBorder="1" applyAlignment="1">
      <alignment vertical="center" textRotation="255"/>
    </xf>
    <xf numFmtId="180" fontId="4" fillId="0" borderId="42" xfId="33" applyNumberFormat="1" applyFont="1" applyBorder="1" applyAlignment="1">
      <alignment vertical="center"/>
    </xf>
    <xf numFmtId="180" fontId="4" fillId="0" borderId="27" xfId="33" applyNumberFormat="1" applyFont="1" applyBorder="1" applyAlignment="1">
      <alignment vertical="center"/>
    </xf>
    <xf numFmtId="180" fontId="4" fillId="0" borderId="43" xfId="33" applyNumberFormat="1" applyFont="1" applyBorder="1" applyAlignment="1">
      <alignment vertical="center"/>
    </xf>
    <xf numFmtId="180" fontId="30" fillId="0" borderId="20" xfId="0" applyNumberFormat="1" applyFont="1" applyBorder="1">
      <alignment vertical="center"/>
    </xf>
    <xf numFmtId="180" fontId="4" fillId="0" borderId="39" xfId="33" applyNumberFormat="1" applyFont="1" applyBorder="1" applyAlignment="1">
      <alignment vertical="center"/>
    </xf>
    <xf numFmtId="180" fontId="4" fillId="0" borderId="1" xfId="33" applyNumberFormat="1" applyFont="1" applyBorder="1" applyAlignment="1">
      <alignment vertical="center"/>
    </xf>
    <xf numFmtId="180" fontId="4" fillId="0" borderId="0" xfId="0" applyNumberFormat="1" applyFont="1" applyAlignment="1">
      <alignment horizontal="left" vertical="center"/>
    </xf>
    <xf numFmtId="180" fontId="4" fillId="0" borderId="0" xfId="33" applyNumberFormat="1" applyFont="1">
      <alignment vertical="center"/>
    </xf>
    <xf numFmtId="180" fontId="4" fillId="33" borderId="37" xfId="33" applyNumberFormat="1" applyFont="1" applyFill="1" applyBorder="1" applyAlignment="1">
      <alignment vertical="center"/>
    </xf>
    <xf numFmtId="180" fontId="4" fillId="33" borderId="16" xfId="33" applyNumberFormat="1" applyFont="1" applyFill="1" applyBorder="1" applyAlignment="1">
      <alignment vertical="center"/>
    </xf>
    <xf numFmtId="180" fontId="4" fillId="33" borderId="41" xfId="33" applyNumberFormat="1" applyFont="1" applyFill="1" applyBorder="1" applyAlignment="1">
      <alignment vertical="center"/>
    </xf>
    <xf numFmtId="180" fontId="4" fillId="33" borderId="17" xfId="33" applyNumberFormat="1" applyFont="1" applyFill="1" applyBorder="1" applyAlignment="1">
      <alignment vertical="center"/>
    </xf>
    <xf numFmtId="180" fontId="4" fillId="33" borderId="42" xfId="33" applyNumberFormat="1" applyFont="1" applyFill="1" applyBorder="1" applyAlignment="1">
      <alignment vertical="center"/>
    </xf>
    <xf numFmtId="180" fontId="4" fillId="33" borderId="19" xfId="33" applyNumberFormat="1" applyFont="1" applyFill="1" applyBorder="1" applyAlignment="1">
      <alignment vertical="center"/>
    </xf>
    <xf numFmtId="180" fontId="4" fillId="33" borderId="39" xfId="33" applyNumberFormat="1" applyFont="1" applyFill="1" applyBorder="1" applyAlignment="1">
      <alignment vertical="center"/>
    </xf>
    <xf numFmtId="180" fontId="4" fillId="33" borderId="18" xfId="33" applyNumberFormat="1" applyFont="1" applyFill="1" applyBorder="1" applyAlignment="1">
      <alignment vertical="center"/>
    </xf>
    <xf numFmtId="180" fontId="4" fillId="33" borderId="36" xfId="33" applyNumberFormat="1" applyFont="1" applyFill="1" applyBorder="1" applyAlignment="1">
      <alignment vertical="center"/>
    </xf>
    <xf numFmtId="180" fontId="4" fillId="33" borderId="60" xfId="33" applyNumberFormat="1" applyFont="1" applyFill="1" applyBorder="1" applyAlignment="1">
      <alignment vertical="center"/>
    </xf>
    <xf numFmtId="180" fontId="4" fillId="33" borderId="38" xfId="33" applyNumberFormat="1" applyFont="1" applyFill="1" applyBorder="1" applyAlignment="1">
      <alignment vertical="center"/>
    </xf>
    <xf numFmtId="180" fontId="4" fillId="33" borderId="40" xfId="33" applyNumberFormat="1" applyFont="1" applyFill="1" applyBorder="1" applyAlignment="1">
      <alignment vertical="center"/>
    </xf>
    <xf numFmtId="180" fontId="4" fillId="33" borderId="15" xfId="33" applyNumberFormat="1" applyFont="1" applyFill="1" applyBorder="1" applyAlignment="1">
      <alignment vertical="center"/>
    </xf>
    <xf numFmtId="180" fontId="5" fillId="0" borderId="24" xfId="0" applyNumberFormat="1" applyFont="1" applyBorder="1" applyAlignment="1">
      <alignment vertical="center" textRotation="255"/>
    </xf>
    <xf numFmtId="180" fontId="5" fillId="0" borderId="25" xfId="0" applyNumberFormat="1" applyFont="1" applyBorder="1" applyAlignment="1">
      <alignment vertical="center" textRotation="255"/>
    </xf>
    <xf numFmtId="180" fontId="4" fillId="33" borderId="0" xfId="0" applyNumberFormat="1" applyFont="1" applyFill="1">
      <alignment vertical="center"/>
    </xf>
    <xf numFmtId="180" fontId="4" fillId="33" borderId="1" xfId="0" applyNumberFormat="1" applyFont="1" applyFill="1" applyBorder="1" applyAlignment="1">
      <alignment horizontal="center" vertical="center"/>
    </xf>
    <xf numFmtId="180" fontId="3" fillId="33" borderId="1" xfId="0" applyNumberFormat="1" applyFont="1" applyFill="1" applyBorder="1" applyAlignment="1">
      <alignment horizontal="center" vertical="center"/>
    </xf>
    <xf numFmtId="180" fontId="4" fillId="33" borderId="31" xfId="0" applyNumberFormat="1" applyFont="1" applyFill="1" applyBorder="1">
      <alignment vertical="center"/>
    </xf>
    <xf numFmtId="180" fontId="4" fillId="33" borderId="3" xfId="0" applyNumberFormat="1" applyFont="1" applyFill="1" applyBorder="1">
      <alignment vertical="center"/>
    </xf>
    <xf numFmtId="180" fontId="4" fillId="33" borderId="62" xfId="0" applyNumberFormat="1" applyFont="1" applyFill="1" applyBorder="1" applyAlignment="1">
      <alignment horizontal="left" vertical="center"/>
    </xf>
    <xf numFmtId="180" fontId="4" fillId="33" borderId="59" xfId="0" applyNumberFormat="1" applyFont="1" applyFill="1" applyBorder="1" applyAlignment="1">
      <alignment horizontal="left" vertical="center"/>
    </xf>
    <xf numFmtId="180" fontId="4" fillId="33" borderId="22" xfId="0" applyNumberFormat="1" applyFont="1" applyFill="1" applyBorder="1">
      <alignment vertical="center"/>
    </xf>
    <xf numFmtId="180" fontId="4" fillId="33" borderId="4" xfId="0" applyNumberFormat="1" applyFont="1" applyFill="1" applyBorder="1" applyAlignment="1">
      <alignment horizontal="left" vertical="center"/>
    </xf>
    <xf numFmtId="180" fontId="4" fillId="33" borderId="5" xfId="0" applyNumberFormat="1" applyFont="1" applyFill="1" applyBorder="1" applyAlignment="1">
      <alignment horizontal="left" vertical="center"/>
    </xf>
    <xf numFmtId="180" fontId="4" fillId="33" borderId="6" xfId="0" applyNumberFormat="1" applyFont="1" applyFill="1" applyBorder="1" applyAlignment="1">
      <alignment horizontal="left" vertical="center"/>
    </xf>
    <xf numFmtId="180" fontId="4" fillId="33" borderId="2" xfId="0" applyNumberFormat="1" applyFont="1" applyFill="1" applyBorder="1">
      <alignment vertical="center"/>
    </xf>
    <xf numFmtId="180" fontId="4" fillId="33" borderId="22" xfId="0" applyNumberFormat="1" applyFont="1" applyFill="1" applyBorder="1" applyAlignment="1">
      <alignment vertical="top"/>
    </xf>
    <xf numFmtId="180" fontId="3" fillId="33" borderId="0" xfId="0" applyNumberFormat="1" applyFont="1" applyFill="1" applyAlignment="1">
      <alignment vertical="top"/>
    </xf>
    <xf numFmtId="180" fontId="3" fillId="33" borderId="6" xfId="0" applyNumberFormat="1" applyFont="1" applyFill="1" applyBorder="1" applyAlignment="1">
      <alignment horizontal="left" vertical="top"/>
    </xf>
    <xf numFmtId="180" fontId="4" fillId="33" borderId="16" xfId="0" applyNumberFormat="1" applyFont="1" applyFill="1" applyBorder="1" applyAlignment="1">
      <alignment horizontal="left" vertical="top"/>
    </xf>
    <xf numFmtId="180" fontId="4" fillId="33" borderId="37" xfId="33" applyNumberFormat="1" applyFont="1" applyFill="1" applyBorder="1" applyAlignment="1">
      <alignment vertical="top"/>
    </xf>
    <xf numFmtId="180" fontId="4" fillId="33" borderId="16" xfId="33" applyNumberFormat="1" applyFont="1" applyFill="1" applyBorder="1" applyAlignment="1">
      <alignment vertical="top"/>
    </xf>
    <xf numFmtId="180" fontId="4" fillId="33" borderId="37" xfId="0" applyNumberFormat="1" applyFont="1" applyFill="1" applyBorder="1">
      <alignment vertical="center"/>
    </xf>
    <xf numFmtId="180" fontId="4" fillId="33" borderId="77" xfId="0" applyNumberFormat="1" applyFont="1" applyFill="1" applyBorder="1" applyAlignment="1">
      <alignment vertical="top"/>
    </xf>
    <xf numFmtId="180" fontId="4" fillId="33" borderId="5" xfId="0" applyNumberFormat="1" applyFont="1" applyFill="1" applyBorder="1" applyAlignment="1">
      <alignment horizontal="left" vertical="top"/>
    </xf>
    <xf numFmtId="180" fontId="3" fillId="33" borderId="16" xfId="0" applyNumberFormat="1" applyFont="1" applyFill="1" applyBorder="1" applyAlignment="1">
      <alignment horizontal="left" vertical="top"/>
    </xf>
    <xf numFmtId="180" fontId="30" fillId="33" borderId="16" xfId="0" applyNumberFormat="1" applyFont="1" applyFill="1" applyBorder="1">
      <alignment vertical="center"/>
    </xf>
    <xf numFmtId="180" fontId="4" fillId="33" borderId="37" xfId="33" applyNumberFormat="1" applyFont="1" applyFill="1" applyBorder="1">
      <alignment vertical="center"/>
    </xf>
    <xf numFmtId="180" fontId="4" fillId="33" borderId="16" xfId="33" applyNumberFormat="1" applyFont="1" applyFill="1" applyBorder="1">
      <alignment vertical="center"/>
    </xf>
    <xf numFmtId="180" fontId="3" fillId="33" borderId="5" xfId="0" applyNumberFormat="1" applyFont="1" applyFill="1" applyBorder="1" applyAlignment="1">
      <alignment horizontal="left" vertical="top"/>
    </xf>
    <xf numFmtId="180" fontId="4" fillId="33" borderId="2" xfId="0" applyNumberFormat="1" applyFont="1" applyFill="1" applyBorder="1" applyAlignment="1">
      <alignment vertical="top"/>
    </xf>
    <xf numFmtId="180" fontId="3" fillId="33" borderId="0" xfId="0" applyNumberFormat="1" applyFont="1" applyFill="1">
      <alignment vertical="center"/>
    </xf>
    <xf numFmtId="180" fontId="4" fillId="33" borderId="0" xfId="0" applyNumberFormat="1" applyFont="1" applyFill="1" applyAlignment="1">
      <alignment horizontal="left" vertical="center"/>
    </xf>
    <xf numFmtId="180" fontId="4" fillId="33" borderId="25" xfId="33" applyNumberFormat="1" applyFont="1" applyFill="1" applyBorder="1" applyAlignment="1">
      <alignment vertical="center"/>
    </xf>
    <xf numFmtId="180" fontId="4" fillId="33" borderId="61" xfId="0" applyNumberFormat="1" applyFont="1" applyFill="1" applyBorder="1">
      <alignment vertical="center"/>
    </xf>
    <xf numFmtId="180" fontId="4" fillId="33" borderId="14" xfId="0" applyNumberFormat="1" applyFont="1" applyFill="1" applyBorder="1">
      <alignment vertical="center"/>
    </xf>
    <xf numFmtId="180" fontId="4" fillId="33" borderId="4" xfId="0" applyNumberFormat="1" applyFont="1" applyFill="1" applyBorder="1">
      <alignment vertical="center"/>
    </xf>
    <xf numFmtId="180" fontId="4" fillId="33" borderId="5" xfId="0" applyNumberFormat="1" applyFont="1" applyFill="1" applyBorder="1">
      <alignment vertical="center"/>
    </xf>
    <xf numFmtId="180" fontId="4" fillId="33" borderId="6" xfId="0" applyNumberFormat="1" applyFont="1" applyFill="1" applyBorder="1">
      <alignment vertical="center"/>
    </xf>
    <xf numFmtId="180" fontId="4" fillId="33" borderId="8" xfId="0" applyNumberFormat="1" applyFont="1" applyFill="1" applyBorder="1">
      <alignment vertical="center"/>
    </xf>
    <xf numFmtId="180" fontId="4" fillId="33" borderId="9" xfId="0" applyNumberFormat="1" applyFont="1" applyFill="1" applyBorder="1" applyAlignment="1">
      <alignment horizontal="left" vertical="center"/>
    </xf>
    <xf numFmtId="180" fontId="4" fillId="33" borderId="0" xfId="0" applyNumberFormat="1" applyFont="1" applyFill="1" applyAlignment="1">
      <alignment horizontal="center" vertical="center"/>
    </xf>
    <xf numFmtId="180" fontId="4" fillId="33" borderId="10" xfId="0" applyNumberFormat="1" applyFont="1" applyFill="1" applyBorder="1" applyAlignment="1">
      <alignment horizontal="left" vertical="center"/>
    </xf>
    <xf numFmtId="180" fontId="4" fillId="33" borderId="11" xfId="0" applyNumberFormat="1" applyFont="1" applyFill="1" applyBorder="1" applyAlignment="1">
      <alignment horizontal="left" vertical="center"/>
    </xf>
    <xf numFmtId="180" fontId="4" fillId="33" borderId="22" xfId="0" applyNumberFormat="1" applyFont="1" applyFill="1" applyBorder="1" applyAlignment="1">
      <alignment horizontal="center" vertical="center"/>
    </xf>
    <xf numFmtId="180" fontId="4" fillId="33" borderId="44" xfId="0" applyNumberFormat="1" applyFont="1" applyFill="1" applyBorder="1" applyAlignment="1">
      <alignment horizontal="center" vertical="center"/>
    </xf>
    <xf numFmtId="180" fontId="4" fillId="33" borderId="14" xfId="0" applyNumberFormat="1" applyFont="1" applyFill="1" applyBorder="1" applyAlignment="1">
      <alignment horizontal="center" vertical="center"/>
    </xf>
    <xf numFmtId="180" fontId="4" fillId="33" borderId="6" xfId="0" applyNumberFormat="1" applyFont="1" applyFill="1" applyBorder="1" applyAlignment="1">
      <alignment horizontal="center" vertical="center"/>
    </xf>
    <xf numFmtId="180" fontId="4" fillId="33" borderId="9" xfId="0" applyNumberFormat="1" applyFont="1" applyFill="1" applyBorder="1" applyAlignment="1">
      <alignment horizontal="center" vertical="center"/>
    </xf>
    <xf numFmtId="180" fontId="4" fillId="33" borderId="23" xfId="0" applyNumberFormat="1" applyFont="1" applyFill="1" applyBorder="1" applyAlignment="1">
      <alignment horizontal="center" vertical="center"/>
    </xf>
    <xf numFmtId="180" fontId="4" fillId="33" borderId="12" xfId="0" applyNumberFormat="1" applyFont="1" applyFill="1" applyBorder="1">
      <alignment vertical="center"/>
    </xf>
    <xf numFmtId="180" fontId="4" fillId="33" borderId="13" xfId="0" applyNumberFormat="1" applyFont="1" applyFill="1" applyBorder="1" applyAlignment="1">
      <alignment horizontal="left" vertical="center"/>
    </xf>
    <xf numFmtId="180" fontId="4" fillId="33" borderId="34" xfId="0" applyNumberFormat="1" applyFont="1" applyFill="1" applyBorder="1">
      <alignment vertical="center"/>
    </xf>
    <xf numFmtId="180" fontId="4" fillId="33" borderId="33" xfId="0" applyNumberFormat="1" applyFont="1" applyFill="1" applyBorder="1">
      <alignment vertical="center"/>
    </xf>
    <xf numFmtId="180" fontId="4" fillId="33" borderId="31" xfId="0" applyNumberFormat="1" applyFont="1" applyFill="1" applyBorder="1" applyAlignment="1">
      <alignment horizontal="center" vertical="center"/>
    </xf>
    <xf numFmtId="180" fontId="4" fillId="33" borderId="28" xfId="0" applyNumberFormat="1" applyFont="1" applyFill="1" applyBorder="1" applyAlignment="1">
      <alignment horizontal="left" vertical="center"/>
    </xf>
    <xf numFmtId="180" fontId="4" fillId="33" borderId="97" xfId="0" applyNumberFormat="1" applyFont="1" applyFill="1" applyBorder="1" applyAlignment="1">
      <alignment horizontal="center" vertical="center"/>
    </xf>
    <xf numFmtId="180" fontId="4" fillId="33" borderId="98" xfId="0" applyNumberFormat="1" applyFont="1" applyFill="1" applyBorder="1" applyAlignment="1">
      <alignment horizontal="center" vertical="center"/>
    </xf>
    <xf numFmtId="180" fontId="4" fillId="33" borderId="7" xfId="0" applyNumberFormat="1" applyFont="1" applyFill="1" applyBorder="1">
      <alignment vertical="center"/>
    </xf>
    <xf numFmtId="180" fontId="4" fillId="33" borderId="8" xfId="0" applyNumberFormat="1" applyFont="1" applyFill="1" applyBorder="1" applyAlignment="1">
      <alignment horizontal="left" vertical="center"/>
    </xf>
    <xf numFmtId="180" fontId="4" fillId="33" borderId="28" xfId="0" applyNumberFormat="1" applyFont="1" applyFill="1" applyBorder="1" applyAlignment="1">
      <alignment horizontal="center" vertical="center"/>
    </xf>
    <xf numFmtId="180" fontId="4" fillId="33" borderId="35" xfId="0" applyNumberFormat="1" applyFont="1" applyFill="1" applyBorder="1">
      <alignment vertical="center"/>
    </xf>
    <xf numFmtId="180" fontId="4" fillId="33" borderId="27" xfId="33" applyNumberFormat="1" applyFont="1" applyFill="1" applyBorder="1" applyAlignment="1">
      <alignment vertical="center"/>
    </xf>
    <xf numFmtId="180" fontId="4" fillId="33" borderId="30" xfId="33" applyNumberFormat="1" applyFont="1" applyFill="1" applyBorder="1" applyAlignment="1">
      <alignment vertical="center"/>
    </xf>
    <xf numFmtId="180" fontId="4" fillId="33" borderId="29" xfId="33" applyNumberFormat="1" applyFont="1" applyFill="1" applyBorder="1" applyAlignment="1">
      <alignment vertical="center"/>
    </xf>
    <xf numFmtId="180" fontId="4" fillId="33" borderId="43" xfId="33" applyNumberFormat="1" applyFont="1" applyFill="1" applyBorder="1" applyAlignment="1">
      <alignment vertical="center"/>
    </xf>
    <xf numFmtId="180" fontId="4" fillId="33" borderId="20" xfId="33" applyNumberFormat="1" applyFont="1" applyFill="1" applyBorder="1" applyAlignment="1">
      <alignment vertical="center"/>
    </xf>
    <xf numFmtId="180" fontId="4" fillId="33" borderId="21" xfId="33" applyNumberFormat="1" applyFont="1" applyFill="1" applyBorder="1" applyAlignment="1">
      <alignment vertical="center"/>
    </xf>
    <xf numFmtId="180" fontId="4" fillId="33" borderId="1" xfId="33" applyNumberFormat="1" applyFont="1" applyFill="1" applyBorder="1" applyAlignment="1">
      <alignment vertical="center"/>
    </xf>
    <xf numFmtId="180" fontId="23" fillId="0" borderId="47" xfId="0" applyNumberFormat="1" applyFont="1" applyBorder="1">
      <alignment vertical="center"/>
    </xf>
    <xf numFmtId="0" fontId="23" fillId="0" borderId="6" xfId="0" applyFont="1" applyBorder="1" applyAlignment="1">
      <alignment horizontal="left" vertical="center"/>
    </xf>
    <xf numFmtId="0" fontId="32" fillId="0" borderId="37" xfId="0" applyFont="1" applyBorder="1">
      <alignment vertical="center"/>
    </xf>
    <xf numFmtId="0" fontId="32" fillId="0" borderId="36" xfId="0" applyFont="1" applyBorder="1" applyAlignment="1">
      <alignment vertical="center" wrapText="1"/>
    </xf>
    <xf numFmtId="180" fontId="4" fillId="34" borderId="37" xfId="33" applyNumberFormat="1" applyFont="1" applyFill="1" applyBorder="1" applyAlignment="1">
      <alignment vertical="center"/>
    </xf>
    <xf numFmtId="180" fontId="4" fillId="34" borderId="40" xfId="33" applyNumberFormat="1" applyFont="1" applyFill="1" applyBorder="1" applyAlignment="1">
      <alignment vertical="center"/>
    </xf>
    <xf numFmtId="180" fontId="4" fillId="34" borderId="16" xfId="33" applyNumberFormat="1" applyFont="1" applyFill="1" applyBorder="1" applyAlignment="1">
      <alignment vertical="center"/>
    </xf>
    <xf numFmtId="180" fontId="3" fillId="34" borderId="1" xfId="33" applyNumberFormat="1" applyFont="1" applyFill="1" applyBorder="1" applyAlignment="1">
      <alignment vertical="center"/>
    </xf>
    <xf numFmtId="180" fontId="3" fillId="34" borderId="21" xfId="33" applyNumberFormat="1" applyFont="1" applyFill="1" applyBorder="1" applyAlignment="1">
      <alignment vertical="center"/>
    </xf>
    <xf numFmtId="180" fontId="3" fillId="0" borderId="52" xfId="0" applyNumberFormat="1" applyFont="1" applyBorder="1" applyAlignment="1">
      <alignment horizontal="center" vertical="center"/>
    </xf>
    <xf numFmtId="180" fontId="4" fillId="0" borderId="55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 textRotation="255"/>
    </xf>
    <xf numFmtId="180" fontId="4" fillId="0" borderId="25" xfId="0" applyNumberFormat="1" applyFont="1" applyBorder="1" applyAlignment="1">
      <alignment horizontal="center" vertical="center" textRotation="255"/>
    </xf>
    <xf numFmtId="180" fontId="4" fillId="0" borderId="32" xfId="0" applyNumberFormat="1" applyFont="1" applyBorder="1" applyAlignment="1">
      <alignment horizontal="center" vertical="top"/>
    </xf>
    <xf numFmtId="180" fontId="4" fillId="0" borderId="33" xfId="0" applyNumberFormat="1" applyFont="1" applyBorder="1" applyAlignment="1">
      <alignment horizontal="center" vertical="top"/>
    </xf>
    <xf numFmtId="180" fontId="4" fillId="0" borderId="18" xfId="0" applyNumberFormat="1" applyFont="1" applyBorder="1" applyAlignment="1">
      <alignment horizontal="center" vertical="top"/>
    </xf>
    <xf numFmtId="180" fontId="4" fillId="0" borderId="63" xfId="0" applyNumberFormat="1" applyFont="1" applyBorder="1" applyAlignment="1">
      <alignment horizontal="center" vertical="center"/>
    </xf>
    <xf numFmtId="180" fontId="4" fillId="0" borderId="64" xfId="0" applyNumberFormat="1" applyFont="1" applyBorder="1" applyAlignment="1">
      <alignment horizontal="center" vertical="center"/>
    </xf>
    <xf numFmtId="180" fontId="4" fillId="0" borderId="65" xfId="0" applyNumberFormat="1" applyFont="1" applyBorder="1" applyAlignment="1">
      <alignment horizontal="center" vertical="center"/>
    </xf>
    <xf numFmtId="180" fontId="4" fillId="0" borderId="63" xfId="0" applyNumberFormat="1" applyFont="1" applyBorder="1" applyAlignment="1">
      <alignment horizontal="center" vertical="top"/>
    </xf>
    <xf numFmtId="180" fontId="4" fillId="0" borderId="64" xfId="0" applyNumberFormat="1" applyFont="1" applyBorder="1" applyAlignment="1">
      <alignment horizontal="center" vertical="top"/>
    </xf>
    <xf numFmtId="180" fontId="4" fillId="0" borderId="6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distributed" textRotation="255" indent="5"/>
    </xf>
    <xf numFmtId="180" fontId="0" fillId="0" borderId="25" xfId="0" applyNumberFormat="1" applyBorder="1" applyAlignment="1">
      <alignment horizontal="center" vertical="distributed" textRotation="255" indent="5"/>
    </xf>
    <xf numFmtId="180" fontId="0" fillId="0" borderId="27" xfId="0" applyNumberFormat="1" applyBorder="1" applyAlignment="1">
      <alignment horizontal="center" vertical="distributed" textRotation="255" indent="5"/>
    </xf>
    <xf numFmtId="180" fontId="3" fillId="0" borderId="25" xfId="0" applyNumberFormat="1" applyFont="1" applyBorder="1" applyAlignment="1">
      <alignment horizontal="center" vertical="distributed" textRotation="255" indent="8"/>
    </xf>
    <xf numFmtId="180" fontId="0" fillId="0" borderId="25" xfId="0" applyNumberFormat="1" applyBorder="1" applyAlignment="1">
      <alignment horizontal="center" vertical="distributed" textRotation="255" indent="8"/>
    </xf>
    <xf numFmtId="180" fontId="0" fillId="0" borderId="26" xfId="0" applyNumberFormat="1" applyBorder="1" applyAlignment="1">
      <alignment horizontal="center" vertical="distributed" textRotation="255" indent="8"/>
    </xf>
    <xf numFmtId="180" fontId="3" fillId="0" borderId="24" xfId="0" applyNumberFormat="1" applyFont="1" applyBorder="1" applyAlignment="1">
      <alignment horizontal="center" vertical="distributed" textRotation="255" indent="8"/>
    </xf>
    <xf numFmtId="180" fontId="3" fillId="0" borderId="27" xfId="0" applyNumberFormat="1" applyFont="1" applyBorder="1" applyAlignment="1">
      <alignment horizontal="center" vertical="distributed" textRotation="255" indent="8"/>
    </xf>
    <xf numFmtId="180" fontId="3" fillId="0" borderId="24" xfId="0" applyNumberFormat="1" applyFont="1" applyBorder="1" applyAlignment="1">
      <alignment horizontal="center" vertical="center" textRotation="255"/>
    </xf>
    <xf numFmtId="180" fontId="3" fillId="0" borderId="25" xfId="0" applyNumberFormat="1" applyFont="1" applyBorder="1" applyAlignment="1">
      <alignment horizontal="center" vertical="center" textRotation="255"/>
    </xf>
    <xf numFmtId="180" fontId="3" fillId="0" borderId="27" xfId="0" applyNumberFormat="1" applyFont="1" applyBorder="1" applyAlignment="1">
      <alignment horizontal="center" vertical="center" textRotation="255"/>
    </xf>
    <xf numFmtId="180" fontId="5" fillId="0" borderId="1" xfId="0" applyNumberFormat="1" applyFont="1" applyBorder="1" applyAlignment="1">
      <alignment horizontal="center" vertical="center" textRotation="255"/>
    </xf>
    <xf numFmtId="180" fontId="4" fillId="0" borderId="52" xfId="0" applyNumberFormat="1" applyFont="1" applyBorder="1" applyAlignment="1">
      <alignment horizontal="center" vertical="center"/>
    </xf>
    <xf numFmtId="180" fontId="4" fillId="0" borderId="66" xfId="0" applyNumberFormat="1" applyFont="1" applyBorder="1" applyAlignment="1">
      <alignment horizontal="center" vertical="center"/>
    </xf>
    <xf numFmtId="180" fontId="4" fillId="0" borderId="67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/>
    </xf>
    <xf numFmtId="180" fontId="4" fillId="0" borderId="34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33" borderId="1" xfId="0" applyNumberFormat="1" applyFont="1" applyFill="1" applyBorder="1" applyAlignment="1">
      <alignment horizontal="center" vertical="center" wrapText="1"/>
    </xf>
    <xf numFmtId="180" fontId="4" fillId="33" borderId="1" xfId="0" applyNumberFormat="1" applyFont="1" applyFill="1" applyBorder="1" applyAlignment="1">
      <alignment horizontal="center" vertical="center"/>
    </xf>
    <xf numFmtId="180" fontId="4" fillId="33" borderId="52" xfId="0" applyNumberFormat="1" applyFont="1" applyFill="1" applyBorder="1" applyAlignment="1">
      <alignment horizontal="center" vertical="center"/>
    </xf>
    <xf numFmtId="180" fontId="4" fillId="33" borderId="55" xfId="0" applyNumberFormat="1" applyFont="1" applyFill="1" applyBorder="1" applyAlignment="1">
      <alignment horizontal="center" vertical="center"/>
    </xf>
    <xf numFmtId="180" fontId="3" fillId="33" borderId="68" xfId="0" applyNumberFormat="1" applyFont="1" applyFill="1" applyBorder="1" applyAlignment="1">
      <alignment horizontal="center" vertical="center"/>
    </xf>
    <xf numFmtId="180" fontId="4" fillId="33" borderId="31" xfId="0" applyNumberFormat="1" applyFont="1" applyFill="1" applyBorder="1" applyAlignment="1">
      <alignment horizontal="center" vertical="center"/>
    </xf>
    <xf numFmtId="180" fontId="4" fillId="33" borderId="34" xfId="0" applyNumberFormat="1" applyFont="1" applyFill="1" applyBorder="1" applyAlignment="1">
      <alignment horizontal="center" vertical="center"/>
    </xf>
    <xf numFmtId="180" fontId="4" fillId="33" borderId="35" xfId="0" applyNumberFormat="1" applyFont="1" applyFill="1" applyBorder="1" applyAlignment="1">
      <alignment horizontal="center" vertical="center"/>
    </xf>
    <xf numFmtId="180" fontId="4" fillId="33" borderId="32" xfId="0" applyNumberFormat="1" applyFont="1" applyFill="1" applyBorder="1" applyAlignment="1">
      <alignment horizontal="center" vertical="center"/>
    </xf>
    <xf numFmtId="180" fontId="4" fillId="33" borderId="33" xfId="0" applyNumberFormat="1" applyFont="1" applyFill="1" applyBorder="1" applyAlignment="1">
      <alignment horizontal="center" vertical="center"/>
    </xf>
    <xf numFmtId="180" fontId="4" fillId="33" borderId="63" xfId="0" applyNumberFormat="1" applyFont="1" applyFill="1" applyBorder="1" applyAlignment="1">
      <alignment horizontal="center" vertical="center"/>
    </xf>
    <xf numFmtId="180" fontId="4" fillId="33" borderId="64" xfId="0" applyNumberFormat="1" applyFont="1" applyFill="1" applyBorder="1" applyAlignment="1">
      <alignment horizontal="center" vertical="center"/>
    </xf>
    <xf numFmtId="180" fontId="4" fillId="33" borderId="24" xfId="0" applyNumberFormat="1" applyFont="1" applyFill="1" applyBorder="1" applyAlignment="1">
      <alignment horizontal="center" vertical="center" textRotation="255"/>
    </xf>
    <xf numFmtId="180" fontId="4" fillId="33" borderId="25" xfId="0" applyNumberFormat="1" applyFont="1" applyFill="1" applyBorder="1" applyAlignment="1">
      <alignment horizontal="center" vertical="center" textRotation="255"/>
    </xf>
    <xf numFmtId="180" fontId="4" fillId="33" borderId="26" xfId="0" applyNumberFormat="1" applyFont="1" applyFill="1" applyBorder="1" applyAlignment="1">
      <alignment horizontal="center" vertical="center" textRotation="255"/>
    </xf>
    <xf numFmtId="180" fontId="4" fillId="33" borderId="27" xfId="0" applyNumberFormat="1" applyFont="1" applyFill="1" applyBorder="1" applyAlignment="1">
      <alignment horizontal="center" vertical="center" textRotation="255"/>
    </xf>
    <xf numFmtId="180" fontId="4" fillId="33" borderId="66" xfId="0" applyNumberFormat="1" applyFont="1" applyFill="1" applyBorder="1" applyAlignment="1">
      <alignment horizontal="center" vertical="center"/>
    </xf>
    <xf numFmtId="180" fontId="4" fillId="33" borderId="67" xfId="0" applyNumberFormat="1" applyFont="1" applyFill="1" applyBorder="1" applyAlignment="1">
      <alignment horizontal="center" vertical="center"/>
    </xf>
    <xf numFmtId="180" fontId="0" fillId="33" borderId="25" xfId="0" applyNumberFormat="1" applyFill="1" applyBorder="1" applyAlignment="1">
      <alignment horizontal="center" vertical="center" textRotation="255"/>
    </xf>
    <xf numFmtId="180" fontId="0" fillId="33" borderId="27" xfId="0" applyNumberFormat="1" applyFill="1" applyBorder="1" applyAlignment="1">
      <alignment horizontal="center" vertical="center" textRotation="255"/>
    </xf>
    <xf numFmtId="180" fontId="0" fillId="33" borderId="26" xfId="0" applyNumberFormat="1" applyFill="1" applyBorder="1" applyAlignment="1">
      <alignment horizontal="center" vertical="center" textRotation="255"/>
    </xf>
    <xf numFmtId="180" fontId="0" fillId="33" borderId="25" xfId="0" applyNumberFormat="1" applyFill="1" applyBorder="1" applyAlignment="1">
      <alignment vertical="center" textRotation="255"/>
    </xf>
    <xf numFmtId="180" fontId="0" fillId="33" borderId="27" xfId="0" applyNumberFormat="1" applyFill="1" applyBorder="1" applyAlignment="1">
      <alignment vertical="center" textRotation="255"/>
    </xf>
    <xf numFmtId="180" fontId="4" fillId="33" borderId="2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23" fillId="0" borderId="6" xfId="33" applyFont="1" applyFill="1" applyBorder="1" applyAlignment="1">
      <alignment vertical="center"/>
    </xf>
    <xf numFmtId="179" fontId="23" fillId="0" borderId="0" xfId="0" applyNumberFormat="1" applyFont="1">
      <alignment vertical="center"/>
    </xf>
    <xf numFmtId="178" fontId="23" fillId="0" borderId="0" xfId="0" applyNumberFormat="1" applyFont="1">
      <alignment vertical="center"/>
    </xf>
    <xf numFmtId="0" fontId="23" fillId="0" borderId="11" xfId="0" applyFont="1" applyBorder="1" applyAlignment="1">
      <alignment horizontal="center" vertical="center"/>
    </xf>
    <xf numFmtId="181" fontId="23" fillId="0" borderId="0" xfId="0" applyNumberFormat="1" applyFont="1">
      <alignment vertical="center"/>
    </xf>
    <xf numFmtId="178" fontId="23" fillId="0" borderId="11" xfId="0" applyNumberFormat="1" applyFont="1" applyBorder="1">
      <alignment vertical="center"/>
    </xf>
    <xf numFmtId="49" fontId="4" fillId="0" borderId="8" xfId="0" applyNumberFormat="1" applyFont="1" applyBorder="1" applyAlignment="1">
      <alignment horizontal="center" vertical="top"/>
    </xf>
    <xf numFmtId="49" fontId="4" fillId="0" borderId="58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3" fontId="23" fillId="0" borderId="9" xfId="0" applyNumberFormat="1" applyFont="1" applyBorder="1">
      <alignment vertical="center"/>
    </xf>
    <xf numFmtId="0" fontId="25" fillId="0" borderId="9" xfId="0" applyFont="1" applyBorder="1">
      <alignment vertical="center"/>
    </xf>
    <xf numFmtId="0" fontId="23" fillId="0" borderId="9" xfId="0" applyFont="1" applyBorder="1">
      <alignment vertical="center"/>
    </xf>
    <xf numFmtId="0" fontId="4" fillId="0" borderId="17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179" fontId="23" fillId="0" borderId="11" xfId="0" applyNumberFormat="1" applyFont="1" applyBorder="1">
      <alignment vertical="center"/>
    </xf>
    <xf numFmtId="180" fontId="23" fillId="0" borderId="0" xfId="0" applyNumberFormat="1" applyFont="1">
      <alignment vertical="center"/>
    </xf>
    <xf numFmtId="0" fontId="0" fillId="0" borderId="0" xfId="0">
      <alignment vertical="center"/>
    </xf>
    <xf numFmtId="0" fontId="3" fillId="0" borderId="17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49" fontId="4" fillId="0" borderId="58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vertical="top"/>
    </xf>
    <xf numFmtId="176" fontId="4" fillId="0" borderId="38" xfId="33" applyNumberFormat="1" applyFont="1" applyBorder="1" applyAlignment="1">
      <alignment vertical="top"/>
    </xf>
    <xf numFmtId="176" fontId="4" fillId="0" borderId="25" xfId="33" applyNumberFormat="1" applyFont="1" applyBorder="1" applyAlignment="1">
      <alignment vertical="top"/>
    </xf>
    <xf numFmtId="176" fontId="4" fillId="0" borderId="40" xfId="33" applyNumberFormat="1" applyFont="1" applyBorder="1" applyAlignment="1">
      <alignment vertical="top"/>
    </xf>
    <xf numFmtId="0" fontId="0" fillId="0" borderId="6" xfId="0" applyBorder="1">
      <alignment vertical="center"/>
    </xf>
    <xf numFmtId="177" fontId="23" fillId="0" borderId="0" xfId="0" applyNumberFormat="1" applyFont="1">
      <alignment vertical="center"/>
    </xf>
    <xf numFmtId="177" fontId="23" fillId="0" borderId="11" xfId="0" applyNumberFormat="1" applyFont="1" applyBorder="1">
      <alignment vertical="center"/>
    </xf>
    <xf numFmtId="177" fontId="23" fillId="0" borderId="57" xfId="0" applyNumberFormat="1" applyFont="1" applyBorder="1">
      <alignment vertical="center"/>
    </xf>
    <xf numFmtId="179" fontId="23" fillId="0" borderId="108" xfId="0" applyNumberFormat="1" applyFont="1" applyBorder="1">
      <alignment vertical="center"/>
    </xf>
    <xf numFmtId="0" fontId="23" fillId="0" borderId="5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3" fillId="0" borderId="0" xfId="0" applyFont="1">
      <alignment vertical="center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180" fontId="0" fillId="0" borderId="6" xfId="0" applyNumberFormat="1" applyBorder="1">
      <alignment vertical="center"/>
    </xf>
    <xf numFmtId="0" fontId="23" fillId="0" borderId="108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3" fillId="0" borderId="11" xfId="0" applyFont="1" applyBorder="1">
      <alignment vertical="center"/>
    </xf>
    <xf numFmtId="0" fontId="23" fillId="0" borderId="97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3" fillId="0" borderId="80" xfId="0" applyNumberFormat="1" applyFont="1" applyBorder="1" applyAlignment="1">
      <alignment horizontal="center" vertical="top"/>
    </xf>
    <xf numFmtId="49" fontId="4" fillId="0" borderId="77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3" fillId="0" borderId="58" xfId="0" applyNumberFormat="1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/>
    </xf>
    <xf numFmtId="49" fontId="3" fillId="0" borderId="58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0" fontId="3" fillId="0" borderId="29" xfId="0" applyFont="1" applyBorder="1" applyAlignment="1">
      <alignment vertical="top"/>
    </xf>
    <xf numFmtId="49" fontId="4" fillId="0" borderId="9" xfId="0" applyNumberFormat="1" applyFont="1" applyBorder="1" applyAlignment="1">
      <alignment vertical="top"/>
    </xf>
    <xf numFmtId="49" fontId="4" fillId="0" borderId="11" xfId="0" applyNumberFormat="1" applyFont="1" applyBorder="1" applyAlignment="1">
      <alignment vertical="top"/>
    </xf>
    <xf numFmtId="180" fontId="23" fillId="0" borderId="6" xfId="0" applyNumberFormat="1" applyFont="1" applyBorder="1">
      <alignment vertical="center"/>
    </xf>
    <xf numFmtId="3" fontId="23" fillId="0" borderId="6" xfId="0" applyNumberFormat="1" applyFont="1" applyBorder="1">
      <alignment vertical="center"/>
    </xf>
    <xf numFmtId="0" fontId="25" fillId="0" borderId="6" xfId="0" applyFont="1" applyBorder="1">
      <alignment vertical="center"/>
    </xf>
    <xf numFmtId="0" fontId="23" fillId="0" borderId="6" xfId="0" applyFont="1" applyBorder="1">
      <alignment vertical="center"/>
    </xf>
    <xf numFmtId="178" fontId="23" fillId="0" borderId="35" xfId="0" applyNumberFormat="1" applyFont="1" applyBorder="1">
      <alignment vertical="center"/>
    </xf>
    <xf numFmtId="178" fontId="23" fillId="0" borderId="11" xfId="0" applyNumberFormat="1" applyFont="1" applyBorder="1" applyAlignment="1">
      <alignment horizontal="center" vertical="center"/>
    </xf>
    <xf numFmtId="0" fontId="31" fillId="0" borderId="98" xfId="0" applyFont="1" applyBorder="1" applyAlignment="1">
      <alignment horizontal="distributed" vertical="center"/>
    </xf>
    <xf numFmtId="0" fontId="32" fillId="0" borderId="9" xfId="0" applyFont="1" applyBorder="1" applyAlignment="1">
      <alignment horizontal="distributed" vertical="center"/>
    </xf>
    <xf numFmtId="182" fontId="23" fillId="0" borderId="9" xfId="0" applyNumberFormat="1" applyFont="1" applyBorder="1">
      <alignment vertical="center"/>
    </xf>
    <xf numFmtId="178" fontId="23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31" fillId="0" borderId="57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182" fontId="23" fillId="0" borderId="0" xfId="0" applyNumberFormat="1" applyFont="1">
      <alignment vertical="center"/>
    </xf>
    <xf numFmtId="0" fontId="0" fillId="0" borderId="11" xfId="0" applyBorder="1">
      <alignment vertical="center"/>
    </xf>
    <xf numFmtId="38" fontId="23" fillId="0" borderId="11" xfId="33" applyFont="1" applyFill="1" applyBorder="1" applyAlignment="1">
      <alignment vertical="center"/>
    </xf>
    <xf numFmtId="178" fontId="23" fillId="0" borderId="15" xfId="0" applyNumberFormat="1" applyFont="1" applyBorder="1" applyAlignment="1">
      <alignment horizontal="center" vertical="center"/>
    </xf>
    <xf numFmtId="38" fontId="23" fillId="0" borderId="9" xfId="33" applyFon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49" fontId="0" fillId="0" borderId="52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66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0"/>
  <sheetViews>
    <sheetView showGridLines="0" tabSelected="1" topLeftCell="A70" zoomScaleNormal="100" zoomScaleSheetLayoutView="100" workbookViewId="0">
      <selection activeCell="J107" sqref="J107"/>
    </sheetView>
  </sheetViews>
  <sheetFormatPr defaultColWidth="9" defaultRowHeight="12" outlineLevelRow="1" x14ac:dyDescent="0.15"/>
  <cols>
    <col min="1" max="1" width="3.5" style="238" customWidth="1"/>
    <col min="2" max="2" width="3.125" style="238" customWidth="1"/>
    <col min="3" max="3" width="3.75" style="238" customWidth="1"/>
    <col min="4" max="4" width="2.75" style="238" customWidth="1"/>
    <col min="5" max="5" width="3" style="334" customWidth="1"/>
    <col min="6" max="6" width="29.125" style="334" customWidth="1"/>
    <col min="7" max="9" width="11.25" style="335" customWidth="1"/>
    <col min="10" max="10" width="32.5" style="238" customWidth="1"/>
    <col min="11" max="16384" width="9" style="238"/>
  </cols>
  <sheetData>
    <row r="1" spans="1:10" ht="15" customHeight="1" x14ac:dyDescent="0.15">
      <c r="A1" s="425" t="s">
        <v>0</v>
      </c>
      <c r="B1" s="426"/>
      <c r="C1" s="426"/>
      <c r="D1" s="426"/>
      <c r="E1" s="426"/>
      <c r="F1" s="427"/>
      <c r="G1" s="236" t="s">
        <v>253</v>
      </c>
      <c r="H1" s="236" t="s">
        <v>254</v>
      </c>
      <c r="I1" s="236" t="s">
        <v>255</v>
      </c>
      <c r="J1" s="237" t="s">
        <v>1</v>
      </c>
    </row>
    <row r="2" spans="1:10" ht="12.75" customHeight="1" x14ac:dyDescent="0.15">
      <c r="A2" s="447" t="s">
        <v>249</v>
      </c>
      <c r="B2" s="239"/>
      <c r="C2" s="240" t="s">
        <v>162</v>
      </c>
      <c r="D2" s="241" t="s">
        <v>3</v>
      </c>
      <c r="E2" s="242"/>
      <c r="F2" s="243"/>
      <c r="G2" s="204">
        <f>'資金収支明細書（別紙３）'!N3</f>
        <v>718560000</v>
      </c>
      <c r="H2" s="204">
        <v>697681000</v>
      </c>
      <c r="I2" s="204">
        <f>G2-H2</f>
        <v>20879000</v>
      </c>
      <c r="J2" s="419"/>
    </row>
    <row r="3" spans="1:10" ht="28.5" customHeight="1" x14ac:dyDescent="0.15">
      <c r="A3" s="448"/>
      <c r="B3" s="244"/>
      <c r="C3" s="245"/>
      <c r="D3" s="246" t="s">
        <v>163</v>
      </c>
      <c r="E3" s="247" t="s">
        <v>67</v>
      </c>
      <c r="F3" s="248"/>
      <c r="G3" s="205">
        <f>'資金収支明細書（別紙３）'!N4</f>
        <v>333800000</v>
      </c>
      <c r="H3" s="205">
        <v>324900000</v>
      </c>
      <c r="I3" s="205">
        <f t="shared" ref="I3:I57" si="0">G3-H3</f>
        <v>8900000</v>
      </c>
      <c r="J3" s="277"/>
    </row>
    <row r="4" spans="1:10" ht="12.75" customHeight="1" x14ac:dyDescent="0.15">
      <c r="A4" s="448"/>
      <c r="B4" s="244"/>
      <c r="C4" s="245"/>
      <c r="D4" s="246"/>
      <c r="E4" s="250" t="s">
        <v>163</v>
      </c>
      <c r="F4" s="251" t="s">
        <v>68</v>
      </c>
      <c r="G4" s="205">
        <f>'資金収支明細書（別紙３）'!N5</f>
        <v>301000000</v>
      </c>
      <c r="H4" s="205">
        <v>292500000</v>
      </c>
      <c r="I4" s="205">
        <f t="shared" si="0"/>
        <v>8500000</v>
      </c>
      <c r="J4" s="249" t="s">
        <v>371</v>
      </c>
    </row>
    <row r="5" spans="1:10" ht="12" hidden="1" customHeight="1" outlineLevel="1" x14ac:dyDescent="0.15">
      <c r="A5" s="448"/>
      <c r="B5" s="244"/>
      <c r="C5" s="245"/>
      <c r="D5" s="246"/>
      <c r="E5" s="250" t="s">
        <v>164</v>
      </c>
      <c r="F5" s="251" t="s">
        <v>234</v>
      </c>
      <c r="G5" s="205">
        <f>'資金収支明細書（別紙３）'!N6</f>
        <v>0</v>
      </c>
      <c r="H5" s="205">
        <v>0</v>
      </c>
      <c r="I5" s="205">
        <f t="shared" si="0"/>
        <v>0</v>
      </c>
      <c r="J5" s="249" t="s">
        <v>329</v>
      </c>
    </row>
    <row r="6" spans="1:10" ht="12.75" customHeight="1" collapsed="1" x14ac:dyDescent="0.15">
      <c r="A6" s="448"/>
      <c r="B6" s="244"/>
      <c r="C6" s="245"/>
      <c r="D6" s="252"/>
      <c r="E6" s="250" t="s">
        <v>166</v>
      </c>
      <c r="F6" s="251" t="s">
        <v>235</v>
      </c>
      <c r="G6" s="205">
        <f>'資金収支明細書（別紙３）'!N7</f>
        <v>32800000</v>
      </c>
      <c r="H6" s="205">
        <v>32400000</v>
      </c>
      <c r="I6" s="205">
        <f t="shared" si="0"/>
        <v>400000</v>
      </c>
      <c r="J6" s="249"/>
    </row>
    <row r="7" spans="1:10" ht="12.75" customHeight="1" x14ac:dyDescent="0.15">
      <c r="A7" s="448"/>
      <c r="B7" s="244"/>
      <c r="C7" s="245"/>
      <c r="D7" s="246" t="s">
        <v>165</v>
      </c>
      <c r="E7" s="253" t="s">
        <v>69</v>
      </c>
      <c r="F7" s="251"/>
      <c r="G7" s="205">
        <f>'資金収支明細書（別紙３）'!N8</f>
        <v>89760000</v>
      </c>
      <c r="H7" s="205">
        <v>86160000</v>
      </c>
      <c r="I7" s="205">
        <f t="shared" si="0"/>
        <v>3600000</v>
      </c>
      <c r="J7" s="254"/>
    </row>
    <row r="8" spans="1:10" ht="30" customHeight="1" x14ac:dyDescent="0.15">
      <c r="A8" s="448"/>
      <c r="B8" s="244"/>
      <c r="C8" s="245"/>
      <c r="D8" s="246"/>
      <c r="E8" s="250" t="s">
        <v>168</v>
      </c>
      <c r="F8" s="251" t="s">
        <v>68</v>
      </c>
      <c r="G8" s="205">
        <f>'資金収支明細書（別紙３）'!N9</f>
        <v>80300000</v>
      </c>
      <c r="H8" s="205">
        <v>77100000</v>
      </c>
      <c r="I8" s="205">
        <f t="shared" si="0"/>
        <v>3200000</v>
      </c>
      <c r="J8" s="249" t="s">
        <v>406</v>
      </c>
    </row>
    <row r="9" spans="1:10" ht="12.75" customHeight="1" x14ac:dyDescent="0.15">
      <c r="A9" s="448"/>
      <c r="B9" s="244"/>
      <c r="C9" s="245"/>
      <c r="D9" s="246"/>
      <c r="E9" s="250" t="s">
        <v>164</v>
      </c>
      <c r="F9" s="251" t="s">
        <v>70</v>
      </c>
      <c r="G9" s="205">
        <f>'資金収支明細書（別紙３）'!N10</f>
        <v>400000</v>
      </c>
      <c r="H9" s="205">
        <v>400000</v>
      </c>
      <c r="I9" s="205">
        <f t="shared" si="0"/>
        <v>0</v>
      </c>
      <c r="J9" s="254"/>
    </row>
    <row r="10" spans="1:10" ht="12" hidden="1" customHeight="1" outlineLevel="1" x14ac:dyDescent="0.15">
      <c r="A10" s="448"/>
      <c r="B10" s="244"/>
      <c r="C10" s="245"/>
      <c r="D10" s="246"/>
      <c r="E10" s="250" t="s">
        <v>166</v>
      </c>
      <c r="F10" s="251" t="s">
        <v>236</v>
      </c>
      <c r="G10" s="205">
        <f>'資金収支明細書（別紙３）'!N11</f>
        <v>0</v>
      </c>
      <c r="H10" s="205">
        <v>0</v>
      </c>
      <c r="I10" s="205">
        <f t="shared" si="0"/>
        <v>0</v>
      </c>
      <c r="J10" s="254"/>
    </row>
    <row r="11" spans="1:10" ht="12.75" customHeight="1" collapsed="1" x14ac:dyDescent="0.15">
      <c r="A11" s="448"/>
      <c r="B11" s="244"/>
      <c r="C11" s="245"/>
      <c r="D11" s="246"/>
      <c r="E11" s="250" t="s">
        <v>169</v>
      </c>
      <c r="F11" s="251" t="s">
        <v>237</v>
      </c>
      <c r="G11" s="205">
        <f>'資金収支明細書（別紙３）'!N12</f>
        <v>8900000</v>
      </c>
      <c r="H11" s="205">
        <v>8500000</v>
      </c>
      <c r="I11" s="205">
        <f t="shared" si="0"/>
        <v>400000</v>
      </c>
      <c r="J11" s="249"/>
    </row>
    <row r="12" spans="1:10" ht="12" hidden="1" customHeight="1" outlineLevel="1" x14ac:dyDescent="0.15">
      <c r="A12" s="448"/>
      <c r="B12" s="244"/>
      <c r="C12" s="245"/>
      <c r="D12" s="246"/>
      <c r="E12" s="250" t="s">
        <v>170</v>
      </c>
      <c r="F12" s="251" t="s">
        <v>238</v>
      </c>
      <c r="G12" s="205">
        <f>'資金収支明細書（別紙３）'!N13</f>
        <v>0</v>
      </c>
      <c r="H12" s="205">
        <v>0</v>
      </c>
      <c r="I12" s="205">
        <f t="shared" si="0"/>
        <v>0</v>
      </c>
      <c r="J12" s="254"/>
    </row>
    <row r="13" spans="1:10" ht="12.75" customHeight="1" collapsed="1" x14ac:dyDescent="0.15">
      <c r="A13" s="448"/>
      <c r="B13" s="244"/>
      <c r="C13" s="245"/>
      <c r="D13" s="252"/>
      <c r="E13" s="250" t="s">
        <v>171</v>
      </c>
      <c r="F13" s="251" t="s">
        <v>239</v>
      </c>
      <c r="G13" s="205">
        <f>'資金収支明細書（別紙３）'!N14</f>
        <v>160000</v>
      </c>
      <c r="H13" s="205">
        <v>160000</v>
      </c>
      <c r="I13" s="205">
        <f t="shared" si="0"/>
        <v>0</v>
      </c>
      <c r="J13" s="254"/>
    </row>
    <row r="14" spans="1:10" ht="12.75" customHeight="1" x14ac:dyDescent="0.15">
      <c r="A14" s="448"/>
      <c r="B14" s="244"/>
      <c r="C14" s="245"/>
      <c r="D14" s="246" t="s">
        <v>167</v>
      </c>
      <c r="E14" s="253" t="s">
        <v>71</v>
      </c>
      <c r="F14" s="251"/>
      <c r="G14" s="205">
        <f>'資金収支明細書（別紙３）'!N15</f>
        <v>143150000</v>
      </c>
      <c r="H14" s="205">
        <v>135200000</v>
      </c>
      <c r="I14" s="205">
        <f t="shared" si="0"/>
        <v>7950000</v>
      </c>
      <c r="J14" s="254"/>
    </row>
    <row r="15" spans="1:10" ht="30" customHeight="1" x14ac:dyDescent="0.15">
      <c r="A15" s="448"/>
      <c r="B15" s="244" t="s">
        <v>229</v>
      </c>
      <c r="C15" s="245"/>
      <c r="D15" s="246"/>
      <c r="E15" s="250" t="s">
        <v>163</v>
      </c>
      <c r="F15" s="251" t="s">
        <v>68</v>
      </c>
      <c r="G15" s="205">
        <f>'資金収支明細書（別紙３）'!N16</f>
        <v>126300000</v>
      </c>
      <c r="H15" s="205">
        <v>119400000</v>
      </c>
      <c r="I15" s="205">
        <f t="shared" si="0"/>
        <v>6900000</v>
      </c>
      <c r="J15" s="249" t="s">
        <v>377</v>
      </c>
    </row>
    <row r="16" spans="1:10" ht="12.75" customHeight="1" x14ac:dyDescent="0.15">
      <c r="A16" s="448"/>
      <c r="B16" s="244"/>
      <c r="C16" s="245"/>
      <c r="D16" s="246"/>
      <c r="E16" s="250" t="s">
        <v>164</v>
      </c>
      <c r="F16" s="251" t="s">
        <v>70</v>
      </c>
      <c r="G16" s="205">
        <f>'資金収支明細書（別紙３）'!N17</f>
        <v>2200000</v>
      </c>
      <c r="H16" s="205">
        <v>2100000</v>
      </c>
      <c r="I16" s="205">
        <f t="shared" si="0"/>
        <v>100000</v>
      </c>
      <c r="J16" s="249" t="s">
        <v>378</v>
      </c>
    </row>
    <row r="17" spans="1:10" ht="12" hidden="1" customHeight="1" outlineLevel="1" x14ac:dyDescent="0.15">
      <c r="A17" s="448"/>
      <c r="B17" s="244"/>
      <c r="C17" s="245"/>
      <c r="D17" s="246"/>
      <c r="E17" s="250" t="s">
        <v>166</v>
      </c>
      <c r="F17" s="251" t="s">
        <v>236</v>
      </c>
      <c r="G17" s="205">
        <f>'資金収支明細書（別紙３）'!N18</f>
        <v>0</v>
      </c>
      <c r="H17" s="205">
        <v>0</v>
      </c>
      <c r="I17" s="205">
        <f t="shared" si="0"/>
        <v>0</v>
      </c>
      <c r="J17" s="254"/>
    </row>
    <row r="18" spans="1:10" ht="24.75" customHeight="1" collapsed="1" x14ac:dyDescent="0.15">
      <c r="A18" s="448"/>
      <c r="B18" s="244"/>
      <c r="C18" s="245"/>
      <c r="D18" s="255"/>
      <c r="E18" s="250" t="s">
        <v>169</v>
      </c>
      <c r="F18" s="251" t="s">
        <v>237</v>
      </c>
      <c r="G18" s="205">
        <f>'資金収支明細書（別紙３）'!N19</f>
        <v>14400000</v>
      </c>
      <c r="H18" s="205">
        <v>13400000</v>
      </c>
      <c r="I18" s="205">
        <f t="shared" si="0"/>
        <v>1000000</v>
      </c>
      <c r="J18" s="249"/>
    </row>
    <row r="19" spans="1:10" ht="12" hidden="1" customHeight="1" outlineLevel="1" x14ac:dyDescent="0.15">
      <c r="A19" s="448"/>
      <c r="B19" s="244"/>
      <c r="C19" s="245"/>
      <c r="D19" s="246"/>
      <c r="E19" s="250" t="s">
        <v>170</v>
      </c>
      <c r="F19" s="251" t="s">
        <v>238</v>
      </c>
      <c r="G19" s="205">
        <f>'資金収支明細書（別紙３）'!N20</f>
        <v>0</v>
      </c>
      <c r="H19" s="205">
        <v>0</v>
      </c>
      <c r="I19" s="205">
        <f t="shared" si="0"/>
        <v>0</v>
      </c>
      <c r="J19" s="254"/>
    </row>
    <row r="20" spans="1:10" ht="12.75" customHeight="1" collapsed="1" x14ac:dyDescent="0.15">
      <c r="A20" s="448"/>
      <c r="B20" s="244"/>
      <c r="C20" s="245"/>
      <c r="D20" s="252"/>
      <c r="E20" s="250" t="s">
        <v>171</v>
      </c>
      <c r="F20" s="251" t="s">
        <v>239</v>
      </c>
      <c r="G20" s="205">
        <f>'資金収支明細書（別紙３）'!N21</f>
        <v>250000</v>
      </c>
      <c r="H20" s="205">
        <v>300000</v>
      </c>
      <c r="I20" s="205">
        <f t="shared" si="0"/>
        <v>-50000</v>
      </c>
      <c r="J20" s="254"/>
    </row>
    <row r="21" spans="1:10" ht="12.75" customHeight="1" x14ac:dyDescent="0.15">
      <c r="A21" s="448"/>
      <c r="B21" s="244"/>
      <c r="C21" s="245"/>
      <c r="D21" s="246" t="s">
        <v>210</v>
      </c>
      <c r="E21" s="253" t="s">
        <v>72</v>
      </c>
      <c r="F21" s="251"/>
      <c r="G21" s="205">
        <f>'資金収支明細書（別紙３）'!N22</f>
        <v>12700000</v>
      </c>
      <c r="H21" s="205">
        <v>14590000</v>
      </c>
      <c r="I21" s="205">
        <f t="shared" si="0"/>
        <v>-1890000</v>
      </c>
      <c r="J21" s="254"/>
    </row>
    <row r="22" spans="1:10" ht="12.75" customHeight="1" x14ac:dyDescent="0.15">
      <c r="A22" s="448"/>
      <c r="B22" s="244"/>
      <c r="C22" s="245"/>
      <c r="D22" s="255"/>
      <c r="E22" s="250" t="s">
        <v>163</v>
      </c>
      <c r="F22" s="251" t="s">
        <v>72</v>
      </c>
      <c r="G22" s="205">
        <f>'資金収支明細書（別紙３）'!N23</f>
        <v>12700000</v>
      </c>
      <c r="H22" s="205">
        <v>14590000</v>
      </c>
      <c r="I22" s="205">
        <f t="shared" si="0"/>
        <v>-1890000</v>
      </c>
      <c r="J22" s="254" t="s">
        <v>392</v>
      </c>
    </row>
    <row r="23" spans="1:10" ht="12" customHeight="1" x14ac:dyDescent="0.15">
      <c r="A23" s="448"/>
      <c r="B23" s="244"/>
      <c r="C23" s="245"/>
      <c r="D23" s="252"/>
      <c r="E23" s="250" t="s">
        <v>165</v>
      </c>
      <c r="F23" s="251" t="s">
        <v>73</v>
      </c>
      <c r="G23" s="205">
        <f>'資金収支明細書（別紙３）'!N24</f>
        <v>0</v>
      </c>
      <c r="H23" s="205">
        <v>0</v>
      </c>
      <c r="I23" s="205">
        <f t="shared" si="0"/>
        <v>0</v>
      </c>
      <c r="J23" s="254"/>
    </row>
    <row r="24" spans="1:10" ht="12.75" customHeight="1" x14ac:dyDescent="0.15">
      <c r="A24" s="448"/>
      <c r="B24" s="244"/>
      <c r="C24" s="245"/>
      <c r="D24" s="256" t="s">
        <v>335</v>
      </c>
      <c r="E24" s="257" t="s">
        <v>338</v>
      </c>
      <c r="F24" s="251"/>
      <c r="G24" s="205">
        <f>'資金収支明細書（別紙３）'!N25</f>
        <v>9200000</v>
      </c>
      <c r="H24" s="205">
        <v>6900000</v>
      </c>
      <c r="I24" s="205">
        <f t="shared" ref="I24:I27" si="1">G24-H24</f>
        <v>2300000</v>
      </c>
      <c r="J24" s="254"/>
    </row>
    <row r="25" spans="1:10" ht="12.75" customHeight="1" x14ac:dyDescent="0.15">
      <c r="A25" s="448"/>
      <c r="B25" s="244"/>
      <c r="C25" s="245"/>
      <c r="D25" s="255"/>
      <c r="E25" s="250" t="s">
        <v>163</v>
      </c>
      <c r="F25" s="258" t="s">
        <v>339</v>
      </c>
      <c r="G25" s="205">
        <f>'資金収支明細書（別紙３）'!N26</f>
        <v>8300000</v>
      </c>
      <c r="H25" s="205">
        <v>6200000</v>
      </c>
      <c r="I25" s="205">
        <f t="shared" si="1"/>
        <v>2100000</v>
      </c>
      <c r="J25" s="254" t="s">
        <v>405</v>
      </c>
    </row>
    <row r="26" spans="1:10" ht="12.75" hidden="1" customHeight="1" outlineLevel="1" x14ac:dyDescent="0.15">
      <c r="A26" s="448"/>
      <c r="B26" s="244"/>
      <c r="C26" s="245"/>
      <c r="D26" s="255"/>
      <c r="E26" s="259" t="s">
        <v>340</v>
      </c>
      <c r="F26" s="258" t="s">
        <v>341</v>
      </c>
      <c r="G26" s="205">
        <f>'資金収支明細書（別紙３）'!N27</f>
        <v>0</v>
      </c>
      <c r="H26" s="205">
        <v>0</v>
      </c>
      <c r="I26" s="205">
        <f t="shared" si="1"/>
        <v>0</v>
      </c>
      <c r="J26" s="254"/>
    </row>
    <row r="27" spans="1:10" ht="12" customHeight="1" collapsed="1" x14ac:dyDescent="0.15">
      <c r="A27" s="448"/>
      <c r="B27" s="244"/>
      <c r="C27" s="245"/>
      <c r="D27" s="252"/>
      <c r="E27" s="259" t="s">
        <v>167</v>
      </c>
      <c r="F27" s="258" t="s">
        <v>342</v>
      </c>
      <c r="G27" s="205">
        <f>'資金収支明細書（別紙３）'!N28</f>
        <v>900000</v>
      </c>
      <c r="H27" s="205">
        <v>700000</v>
      </c>
      <c r="I27" s="205">
        <f t="shared" si="1"/>
        <v>200000</v>
      </c>
      <c r="J27" s="254"/>
    </row>
    <row r="28" spans="1:10" ht="12.75" customHeight="1" x14ac:dyDescent="0.15">
      <c r="A28" s="448"/>
      <c r="B28" s="244"/>
      <c r="C28" s="245"/>
      <c r="D28" s="256" t="s">
        <v>336</v>
      </c>
      <c r="E28" s="253" t="s">
        <v>74</v>
      </c>
      <c r="F28" s="251"/>
      <c r="G28" s="205">
        <f>'資金収支明細書（別紙３）'!N29</f>
        <v>128960000</v>
      </c>
      <c r="H28" s="205">
        <v>128561000</v>
      </c>
      <c r="I28" s="205">
        <f t="shared" si="0"/>
        <v>399000</v>
      </c>
      <c r="J28" s="254"/>
    </row>
    <row r="29" spans="1:10" ht="27.75" customHeight="1" x14ac:dyDescent="0.15">
      <c r="A29" s="448"/>
      <c r="B29" s="244"/>
      <c r="C29" s="245"/>
      <c r="D29" s="246"/>
      <c r="E29" s="250" t="s">
        <v>168</v>
      </c>
      <c r="F29" s="251" t="s">
        <v>75</v>
      </c>
      <c r="G29" s="205">
        <f>'資金収支明細書（別紙３）'!N30</f>
        <v>4060000</v>
      </c>
      <c r="H29" s="205">
        <v>4060000</v>
      </c>
      <c r="I29" s="205">
        <f t="shared" si="0"/>
        <v>0</v>
      </c>
      <c r="J29" s="249" t="s">
        <v>382</v>
      </c>
    </row>
    <row r="30" spans="1:10" ht="12.75" customHeight="1" x14ac:dyDescent="0.15">
      <c r="A30" s="448"/>
      <c r="B30" s="244" t="s">
        <v>230</v>
      </c>
      <c r="C30" s="245"/>
      <c r="D30" s="246"/>
      <c r="E30" s="250" t="s">
        <v>164</v>
      </c>
      <c r="F30" s="251" t="s">
        <v>76</v>
      </c>
      <c r="G30" s="205">
        <f>'資金収支明細書（別紙３）'!N31</f>
        <v>50000</v>
      </c>
      <c r="H30" s="205">
        <v>1000</v>
      </c>
      <c r="I30" s="205">
        <f t="shared" si="0"/>
        <v>49000</v>
      </c>
      <c r="J30" s="254"/>
    </row>
    <row r="31" spans="1:10" ht="12.75" customHeight="1" x14ac:dyDescent="0.15">
      <c r="A31" s="448"/>
      <c r="B31" s="244"/>
      <c r="C31" s="245"/>
      <c r="D31" s="246"/>
      <c r="E31" s="250" t="s">
        <v>166</v>
      </c>
      <c r="F31" s="251" t="s">
        <v>77</v>
      </c>
      <c r="G31" s="205">
        <f>'資金収支明細書（別紙３）'!N32</f>
        <v>800000</v>
      </c>
      <c r="H31" s="205">
        <v>800000</v>
      </c>
      <c r="I31" s="205">
        <f t="shared" si="0"/>
        <v>0</v>
      </c>
      <c r="J31" s="254"/>
    </row>
    <row r="32" spans="1:10" ht="12" customHeight="1" outlineLevel="1" x14ac:dyDescent="0.15">
      <c r="A32" s="448"/>
      <c r="B32" s="244"/>
      <c r="C32" s="245"/>
      <c r="D32" s="246"/>
      <c r="E32" s="250" t="s">
        <v>169</v>
      </c>
      <c r="F32" s="251" t="s">
        <v>240</v>
      </c>
      <c r="G32" s="205">
        <f>'資金収支明細書（別紙３）'!N33</f>
        <v>19200000</v>
      </c>
      <c r="H32" s="205">
        <v>19200000</v>
      </c>
      <c r="I32" s="205">
        <f t="shared" si="0"/>
        <v>0</v>
      </c>
      <c r="J32" s="254"/>
    </row>
    <row r="33" spans="1:10" ht="12.75" customHeight="1" x14ac:dyDescent="0.15">
      <c r="A33" s="448"/>
      <c r="B33" s="244"/>
      <c r="C33" s="245"/>
      <c r="D33" s="246"/>
      <c r="E33" s="250" t="s">
        <v>170</v>
      </c>
      <c r="F33" s="251" t="s">
        <v>241</v>
      </c>
      <c r="G33" s="205">
        <f>'資金収支明細書（別紙３）'!N34</f>
        <v>47350000</v>
      </c>
      <c r="H33" s="205">
        <v>47000000</v>
      </c>
      <c r="I33" s="205">
        <f t="shared" si="0"/>
        <v>350000</v>
      </c>
      <c r="J33" s="254"/>
    </row>
    <row r="34" spans="1:10" ht="12" customHeight="1" outlineLevel="1" x14ac:dyDescent="0.15">
      <c r="A34" s="448"/>
      <c r="B34" s="244"/>
      <c r="C34" s="245"/>
      <c r="D34" s="246"/>
      <c r="E34" s="250" t="s">
        <v>171</v>
      </c>
      <c r="F34" s="251" t="s">
        <v>242</v>
      </c>
      <c r="G34" s="205">
        <f>'資金収支明細書（別紙３）'!N35</f>
        <v>16700000</v>
      </c>
      <c r="H34" s="205">
        <v>16700000</v>
      </c>
      <c r="I34" s="205">
        <f t="shared" si="0"/>
        <v>0</v>
      </c>
      <c r="J34" s="254"/>
    </row>
    <row r="35" spans="1:10" ht="12.75" customHeight="1" x14ac:dyDescent="0.15">
      <c r="A35" s="448"/>
      <c r="B35" s="244"/>
      <c r="C35" s="245"/>
      <c r="D35" s="246"/>
      <c r="E35" s="250" t="s">
        <v>182</v>
      </c>
      <c r="F35" s="251" t="s">
        <v>243</v>
      </c>
      <c r="G35" s="205">
        <f>'資金収支明細書（別紙３）'!N36</f>
        <v>40800000</v>
      </c>
      <c r="H35" s="205">
        <v>40800000</v>
      </c>
      <c r="I35" s="205">
        <f t="shared" si="0"/>
        <v>0</v>
      </c>
      <c r="J35" s="254" t="s">
        <v>419</v>
      </c>
    </row>
    <row r="36" spans="1:10" ht="12.75" customHeight="1" x14ac:dyDescent="0.15">
      <c r="A36" s="448"/>
      <c r="B36" s="244"/>
      <c r="C36" s="245"/>
      <c r="D36" s="252"/>
      <c r="E36" s="250" t="s">
        <v>183</v>
      </c>
      <c r="F36" s="251" t="s">
        <v>78</v>
      </c>
      <c r="G36" s="205">
        <f>'資金収支明細書（別紙３）'!N37</f>
        <v>0</v>
      </c>
      <c r="H36" s="205">
        <v>0</v>
      </c>
      <c r="I36" s="205">
        <f t="shared" si="0"/>
        <v>0</v>
      </c>
      <c r="J36" s="254"/>
    </row>
    <row r="37" spans="1:10" ht="12.75" customHeight="1" x14ac:dyDescent="0.15">
      <c r="A37" s="448"/>
      <c r="B37" s="244"/>
      <c r="C37" s="260"/>
      <c r="D37" s="256" t="s">
        <v>337</v>
      </c>
      <c r="E37" s="253" t="s">
        <v>79</v>
      </c>
      <c r="F37" s="261"/>
      <c r="G37" s="205">
        <f>'資金収支明細書（別紙３）'!N38</f>
        <v>990000</v>
      </c>
      <c r="H37" s="205">
        <v>1370000</v>
      </c>
      <c r="I37" s="205">
        <f t="shared" si="0"/>
        <v>-380000</v>
      </c>
      <c r="J37" s="282"/>
    </row>
    <row r="38" spans="1:10" ht="12.75" customHeight="1" x14ac:dyDescent="0.15">
      <c r="A38" s="448"/>
      <c r="B38" s="244"/>
      <c r="C38" s="260"/>
      <c r="D38" s="246"/>
      <c r="E38" s="250" t="s">
        <v>163</v>
      </c>
      <c r="F38" s="251" t="s">
        <v>80</v>
      </c>
      <c r="G38" s="205">
        <f>'資金収支明細書（別紙３）'!N39</f>
        <v>0</v>
      </c>
      <c r="H38" s="205">
        <v>750000</v>
      </c>
      <c r="I38" s="205">
        <f t="shared" si="0"/>
        <v>-750000</v>
      </c>
      <c r="J38" s="418"/>
    </row>
    <row r="39" spans="1:10" ht="12.75" customHeight="1" x14ac:dyDescent="0.15">
      <c r="A39" s="448"/>
      <c r="B39" s="244"/>
      <c r="C39" s="260"/>
      <c r="D39" s="246"/>
      <c r="E39" s="250" t="s">
        <v>164</v>
      </c>
      <c r="F39" s="251" t="s">
        <v>81</v>
      </c>
      <c r="G39" s="205">
        <f>'資金収支明細書（別紙３）'!N40</f>
        <v>330000</v>
      </c>
      <c r="H39" s="205">
        <v>330000</v>
      </c>
      <c r="I39" s="205">
        <f t="shared" si="0"/>
        <v>0</v>
      </c>
      <c r="J39" s="277" t="s">
        <v>306</v>
      </c>
    </row>
    <row r="40" spans="1:10" ht="12.75" customHeight="1" x14ac:dyDescent="0.15">
      <c r="A40" s="448"/>
      <c r="B40" s="244"/>
      <c r="C40" s="260"/>
      <c r="D40" s="245"/>
      <c r="E40" s="250" t="s">
        <v>166</v>
      </c>
      <c r="F40" s="251" t="s">
        <v>82</v>
      </c>
      <c r="G40" s="205">
        <f>'資金収支明細書（別紙３）'!N41</f>
        <v>630000</v>
      </c>
      <c r="H40" s="205">
        <v>260000</v>
      </c>
      <c r="I40" s="205">
        <f t="shared" si="0"/>
        <v>370000</v>
      </c>
      <c r="J40" s="262" t="s">
        <v>416</v>
      </c>
    </row>
    <row r="41" spans="1:10" ht="12.75" customHeight="1" x14ac:dyDescent="0.15">
      <c r="A41" s="448"/>
      <c r="B41" s="244"/>
      <c r="C41" s="263"/>
      <c r="D41" s="264"/>
      <c r="E41" s="265" t="s">
        <v>169</v>
      </c>
      <c r="F41" s="266" t="s">
        <v>79</v>
      </c>
      <c r="G41" s="206">
        <f>'資金収支明細書（別紙３）'!N42</f>
        <v>30000</v>
      </c>
      <c r="H41" s="206">
        <v>30000</v>
      </c>
      <c r="I41" s="206">
        <f t="shared" si="0"/>
        <v>0</v>
      </c>
      <c r="J41" s="267" t="s">
        <v>307</v>
      </c>
    </row>
    <row r="42" spans="1:10" ht="12" hidden="1" customHeight="1" outlineLevel="1" x14ac:dyDescent="0.15">
      <c r="A42" s="448"/>
      <c r="B42" s="244"/>
      <c r="C42" s="260"/>
      <c r="D42" s="246"/>
      <c r="E42" s="268" t="s">
        <v>170</v>
      </c>
      <c r="F42" s="269" t="s">
        <v>83</v>
      </c>
      <c r="G42" s="207">
        <f>'資金収支明細書（別紙３）'!N43</f>
        <v>0</v>
      </c>
      <c r="H42" s="207">
        <v>0</v>
      </c>
      <c r="I42" s="207">
        <f t="shared" si="0"/>
        <v>0</v>
      </c>
      <c r="J42" s="270"/>
    </row>
    <row r="43" spans="1:10" ht="12" hidden="1" customHeight="1" outlineLevel="1" x14ac:dyDescent="0.15">
      <c r="A43" s="448"/>
      <c r="B43" s="244"/>
      <c r="C43" s="263"/>
      <c r="D43" s="271"/>
      <c r="E43" s="272" t="s">
        <v>171</v>
      </c>
      <c r="F43" s="273" t="s">
        <v>83</v>
      </c>
      <c r="G43" s="208">
        <f>'資金収支明細書（別紙３）'!N44</f>
        <v>0</v>
      </c>
      <c r="H43" s="208">
        <v>0</v>
      </c>
      <c r="I43" s="208">
        <f t="shared" si="0"/>
        <v>0</v>
      </c>
      <c r="J43" s="274"/>
    </row>
    <row r="44" spans="1:10" ht="12.75" customHeight="1" collapsed="1" x14ac:dyDescent="0.15">
      <c r="A44" s="448"/>
      <c r="B44" s="244"/>
      <c r="C44" s="246" t="s">
        <v>173</v>
      </c>
      <c r="D44" s="275" t="s">
        <v>228</v>
      </c>
      <c r="E44" s="268"/>
      <c r="F44" s="269"/>
      <c r="G44" s="207">
        <f>'資金収支明細書（別紙３）'!N45</f>
        <v>1000</v>
      </c>
      <c r="H44" s="207">
        <v>1000</v>
      </c>
      <c r="I44" s="207">
        <f t="shared" si="0"/>
        <v>0</v>
      </c>
      <c r="J44" s="270"/>
    </row>
    <row r="45" spans="1:10" ht="12.75" customHeight="1" x14ac:dyDescent="0.15">
      <c r="A45" s="448"/>
      <c r="B45" s="244"/>
      <c r="C45" s="245"/>
      <c r="D45" s="276" t="s">
        <v>163</v>
      </c>
      <c r="E45" s="253" t="s">
        <v>227</v>
      </c>
      <c r="F45" s="251"/>
      <c r="G45" s="205">
        <f>'資金収支明細書（別紙３）'!N46</f>
        <v>0</v>
      </c>
      <c r="H45" s="205">
        <v>0</v>
      </c>
      <c r="I45" s="205">
        <f t="shared" si="0"/>
        <v>0</v>
      </c>
      <c r="J45" s="254"/>
    </row>
    <row r="46" spans="1:10" ht="12.75" customHeight="1" x14ac:dyDescent="0.15">
      <c r="A46" s="448"/>
      <c r="B46" s="244"/>
      <c r="C46" s="260"/>
      <c r="D46" s="246" t="s">
        <v>165</v>
      </c>
      <c r="E46" s="253" t="s">
        <v>79</v>
      </c>
      <c r="F46" s="251"/>
      <c r="G46" s="205">
        <f>'資金収支明細書（別紙３）'!N47</f>
        <v>1000</v>
      </c>
      <c r="H46" s="205">
        <v>1000</v>
      </c>
      <c r="I46" s="205">
        <f t="shared" si="0"/>
        <v>0</v>
      </c>
      <c r="J46" s="254"/>
    </row>
    <row r="47" spans="1:10" ht="12.75" customHeight="1" x14ac:dyDescent="0.15">
      <c r="A47" s="448"/>
      <c r="B47" s="244"/>
      <c r="C47" s="260"/>
      <c r="D47" s="245"/>
      <c r="E47" s="250" t="s">
        <v>163</v>
      </c>
      <c r="F47" s="251" t="s">
        <v>80</v>
      </c>
      <c r="G47" s="205">
        <f>'資金収支明細書（別紙３）'!N48</f>
        <v>1000</v>
      </c>
      <c r="H47" s="205">
        <v>1000</v>
      </c>
      <c r="I47" s="205">
        <f t="shared" si="0"/>
        <v>0</v>
      </c>
      <c r="J47" s="254"/>
    </row>
    <row r="48" spans="1:10" ht="12.75" customHeight="1" x14ac:dyDescent="0.15">
      <c r="A48" s="448"/>
      <c r="B48" s="244"/>
      <c r="C48" s="260"/>
      <c r="D48" s="246"/>
      <c r="E48" s="268" t="s">
        <v>165</v>
      </c>
      <c r="F48" s="269" t="s">
        <v>82</v>
      </c>
      <c r="G48" s="207">
        <f>'資金収支明細書（別紙３）'!N49</f>
        <v>0</v>
      </c>
      <c r="H48" s="207">
        <v>0</v>
      </c>
      <c r="I48" s="207">
        <f t="shared" si="0"/>
        <v>0</v>
      </c>
      <c r="J48" s="277"/>
    </row>
    <row r="49" spans="1:10" ht="12.75" customHeight="1" x14ac:dyDescent="0.15">
      <c r="A49" s="448"/>
      <c r="B49" s="244"/>
      <c r="C49" s="263"/>
      <c r="D49" s="271"/>
      <c r="E49" s="272" t="s">
        <v>174</v>
      </c>
      <c r="F49" s="273" t="s">
        <v>79</v>
      </c>
      <c r="G49" s="208">
        <f>'資金収支明細書（別紙３）'!N50</f>
        <v>0</v>
      </c>
      <c r="H49" s="208">
        <v>0</v>
      </c>
      <c r="I49" s="208">
        <f t="shared" si="0"/>
        <v>0</v>
      </c>
      <c r="J49" s="274"/>
    </row>
    <row r="50" spans="1:10" ht="12.75" customHeight="1" x14ac:dyDescent="0.15">
      <c r="A50" s="448"/>
      <c r="B50" s="244"/>
      <c r="C50" s="278" t="s">
        <v>176</v>
      </c>
      <c r="D50" s="264" t="s">
        <v>5</v>
      </c>
      <c r="E50" s="265"/>
      <c r="F50" s="266"/>
      <c r="G50" s="206">
        <f>'資金収支明細書（別紙３）'!N51</f>
        <v>235000</v>
      </c>
      <c r="H50" s="206">
        <v>235000</v>
      </c>
      <c r="I50" s="206">
        <f t="shared" si="0"/>
        <v>0</v>
      </c>
      <c r="J50" s="267"/>
    </row>
    <row r="51" spans="1:10" ht="12.75" customHeight="1" x14ac:dyDescent="0.15">
      <c r="A51" s="448"/>
      <c r="B51" s="244"/>
      <c r="C51" s="278" t="s">
        <v>178</v>
      </c>
      <c r="D51" s="264" t="s">
        <v>6</v>
      </c>
      <c r="E51" s="265"/>
      <c r="F51" s="266"/>
      <c r="G51" s="206">
        <f>'資金収支明細書（別紙３）'!N52</f>
        <v>104000</v>
      </c>
      <c r="H51" s="206">
        <v>104000</v>
      </c>
      <c r="I51" s="206">
        <f t="shared" si="0"/>
        <v>0</v>
      </c>
      <c r="J51" s="267"/>
    </row>
    <row r="52" spans="1:10" ht="12.75" customHeight="1" x14ac:dyDescent="0.15">
      <c r="A52" s="448"/>
      <c r="B52" s="244"/>
      <c r="C52" s="278" t="s">
        <v>179</v>
      </c>
      <c r="D52" s="264" t="s">
        <v>7</v>
      </c>
      <c r="E52" s="265"/>
      <c r="F52" s="266"/>
      <c r="G52" s="206">
        <f>'資金収支明細書（別紙３）'!N53</f>
        <v>94000</v>
      </c>
      <c r="H52" s="206">
        <v>94000</v>
      </c>
      <c r="I52" s="206">
        <f t="shared" si="0"/>
        <v>0</v>
      </c>
      <c r="J52" s="267"/>
    </row>
    <row r="53" spans="1:10" ht="12.75" customHeight="1" x14ac:dyDescent="0.15">
      <c r="A53" s="448"/>
      <c r="B53" s="244"/>
      <c r="C53" s="246" t="s">
        <v>181</v>
      </c>
      <c r="D53" s="275" t="s">
        <v>8</v>
      </c>
      <c r="E53" s="268"/>
      <c r="F53" s="269"/>
      <c r="G53" s="207">
        <f>'資金収支明細書（別紙３）'!N54</f>
        <v>5896000</v>
      </c>
      <c r="H53" s="207">
        <v>4796000</v>
      </c>
      <c r="I53" s="207">
        <f t="shared" si="0"/>
        <v>1100000</v>
      </c>
      <c r="J53" s="270"/>
    </row>
    <row r="54" spans="1:10" ht="12.75" customHeight="1" x14ac:dyDescent="0.15">
      <c r="A54" s="448"/>
      <c r="B54" s="244"/>
      <c r="C54" s="245"/>
      <c r="D54" s="276" t="s">
        <v>163</v>
      </c>
      <c r="E54" s="253" t="s">
        <v>85</v>
      </c>
      <c r="F54" s="251"/>
      <c r="G54" s="205">
        <f>'資金収支明細書（別紙３）'!N55</f>
        <v>2060000</v>
      </c>
      <c r="H54" s="205">
        <v>960000</v>
      </c>
      <c r="I54" s="205">
        <f t="shared" si="0"/>
        <v>1100000</v>
      </c>
      <c r="J54" s="254" t="s">
        <v>399</v>
      </c>
    </row>
    <row r="55" spans="1:10" ht="12.75" customHeight="1" x14ac:dyDescent="0.15">
      <c r="A55" s="448"/>
      <c r="B55" s="244"/>
      <c r="C55" s="245"/>
      <c r="D55" s="276" t="s">
        <v>165</v>
      </c>
      <c r="E55" s="253" t="s">
        <v>86</v>
      </c>
      <c r="F55" s="251"/>
      <c r="G55" s="205">
        <f>'資金収支明細書（別紙３）'!N56</f>
        <v>1120000</v>
      </c>
      <c r="H55" s="205">
        <v>1120000</v>
      </c>
      <c r="I55" s="205">
        <f t="shared" si="0"/>
        <v>0</v>
      </c>
      <c r="J55" s="254"/>
    </row>
    <row r="56" spans="1:10" ht="12.75" customHeight="1" thickBot="1" x14ac:dyDescent="0.2">
      <c r="A56" s="448"/>
      <c r="B56" s="244"/>
      <c r="C56" s="245"/>
      <c r="D56" s="279" t="s">
        <v>167</v>
      </c>
      <c r="E56" s="280" t="s">
        <v>87</v>
      </c>
      <c r="F56" s="281"/>
      <c r="G56" s="209">
        <f>'資金収支明細書（別紙３）'!N57</f>
        <v>2716000</v>
      </c>
      <c r="H56" s="209">
        <v>2716000</v>
      </c>
      <c r="I56" s="209">
        <f t="shared" si="0"/>
        <v>0</v>
      </c>
      <c r="J56" s="326"/>
    </row>
    <row r="57" spans="1:10" ht="12.75" customHeight="1" thickTop="1" x14ac:dyDescent="0.15">
      <c r="A57" s="448"/>
      <c r="B57" s="283"/>
      <c r="C57" s="430" t="s">
        <v>9</v>
      </c>
      <c r="D57" s="431"/>
      <c r="E57" s="431"/>
      <c r="F57" s="432"/>
      <c r="G57" s="210">
        <f>'資金収支明細書（別紙３）'!N58</f>
        <v>724890000</v>
      </c>
      <c r="H57" s="210">
        <v>702911000</v>
      </c>
      <c r="I57" s="210">
        <f t="shared" si="0"/>
        <v>21979000</v>
      </c>
      <c r="J57" s="284"/>
    </row>
    <row r="58" spans="1:10" ht="12.75" customHeight="1" x14ac:dyDescent="0.15">
      <c r="A58" s="448"/>
      <c r="B58" s="445" t="s">
        <v>303</v>
      </c>
      <c r="C58" s="285" t="s">
        <v>162</v>
      </c>
      <c r="D58" s="241" t="s">
        <v>11</v>
      </c>
      <c r="E58" s="268"/>
      <c r="F58" s="269"/>
      <c r="G58" s="207">
        <f>'資金収支明細書（別紙３）'!N59</f>
        <v>531090000</v>
      </c>
      <c r="H58" s="207">
        <v>519350000</v>
      </c>
      <c r="I58" s="207">
        <f>G58-H58</f>
        <v>11740000</v>
      </c>
      <c r="J58" s="270" t="s">
        <v>412</v>
      </c>
    </row>
    <row r="59" spans="1:10" ht="12.75" customHeight="1" x14ac:dyDescent="0.15">
      <c r="A59" s="448"/>
      <c r="B59" s="442"/>
      <c r="C59" s="286"/>
      <c r="D59" s="276" t="s">
        <v>163</v>
      </c>
      <c r="E59" s="253" t="s">
        <v>88</v>
      </c>
      <c r="F59" s="251"/>
      <c r="G59" s="205">
        <f>'資金収支明細書（別紙３）'!N60</f>
        <v>1150000</v>
      </c>
      <c r="H59" s="205">
        <v>600000</v>
      </c>
      <c r="I59" s="205">
        <f t="shared" ref="I59:I122" si="2">G59-H59</f>
        <v>550000</v>
      </c>
      <c r="J59" s="254" t="s">
        <v>344</v>
      </c>
    </row>
    <row r="60" spans="1:10" ht="15.75" customHeight="1" x14ac:dyDescent="0.15">
      <c r="A60" s="448"/>
      <c r="B60" s="442"/>
      <c r="C60" s="286"/>
      <c r="D60" s="276" t="s">
        <v>164</v>
      </c>
      <c r="E60" s="253" t="s">
        <v>89</v>
      </c>
      <c r="F60" s="251"/>
      <c r="G60" s="205">
        <f>'資金収支明細書（別紙３）'!N61</f>
        <v>311700000</v>
      </c>
      <c r="H60" s="205">
        <v>302100000</v>
      </c>
      <c r="I60" s="205">
        <f t="shared" si="2"/>
        <v>9600000</v>
      </c>
      <c r="J60" s="249" t="s">
        <v>387</v>
      </c>
    </row>
    <row r="61" spans="1:10" ht="12.75" customHeight="1" x14ac:dyDescent="0.15">
      <c r="A61" s="448"/>
      <c r="B61" s="442"/>
      <c r="C61" s="286"/>
      <c r="D61" s="276" t="s">
        <v>166</v>
      </c>
      <c r="E61" s="253" t="s">
        <v>90</v>
      </c>
      <c r="F61" s="251"/>
      <c r="G61" s="205">
        <f>'資金収支明細書（別紙３）'!N62</f>
        <v>70000000</v>
      </c>
      <c r="H61" s="205">
        <v>73000000</v>
      </c>
      <c r="I61" s="205">
        <f t="shared" si="2"/>
        <v>-3000000</v>
      </c>
      <c r="J61" s="249" t="s">
        <v>397</v>
      </c>
    </row>
    <row r="62" spans="1:10" ht="12.75" customHeight="1" x14ac:dyDescent="0.15">
      <c r="A62" s="448"/>
      <c r="B62" s="442"/>
      <c r="C62" s="287"/>
      <c r="D62" s="276" t="s">
        <v>169</v>
      </c>
      <c r="E62" s="253" t="s">
        <v>91</v>
      </c>
      <c r="F62" s="251"/>
      <c r="G62" s="205">
        <f>'資金収支明細書（別紙３）'!N63</f>
        <v>52700000</v>
      </c>
      <c r="H62" s="205">
        <v>47250000</v>
      </c>
      <c r="I62" s="205">
        <f>G62-H62</f>
        <v>5450000</v>
      </c>
      <c r="J62" s="288" t="s">
        <v>357</v>
      </c>
    </row>
    <row r="63" spans="1:10" ht="12.75" customHeight="1" outlineLevel="1" x14ac:dyDescent="0.15">
      <c r="A63" s="448"/>
      <c r="B63" s="442"/>
      <c r="C63" s="287"/>
      <c r="D63" s="276" t="s">
        <v>170</v>
      </c>
      <c r="E63" s="253" t="s">
        <v>92</v>
      </c>
      <c r="F63" s="251"/>
      <c r="G63" s="205">
        <f>'資金収支明細書（別紙３）'!N64</f>
        <v>9700000</v>
      </c>
      <c r="H63" s="205">
        <v>11900000</v>
      </c>
      <c r="I63" s="205">
        <f t="shared" si="2"/>
        <v>-2200000</v>
      </c>
      <c r="J63" s="249" t="s">
        <v>396</v>
      </c>
    </row>
    <row r="64" spans="1:10" ht="25.5" customHeight="1" x14ac:dyDescent="0.15">
      <c r="A64" s="448"/>
      <c r="B64" s="442"/>
      <c r="C64" s="287"/>
      <c r="D64" s="276" t="s">
        <v>171</v>
      </c>
      <c r="E64" s="253" t="s">
        <v>93</v>
      </c>
      <c r="F64" s="251"/>
      <c r="G64" s="205">
        <f>'資金収支明細書（別紙３）'!N65</f>
        <v>12840000</v>
      </c>
      <c r="H64" s="205">
        <v>12800000</v>
      </c>
      <c r="I64" s="205">
        <f t="shared" si="2"/>
        <v>40000</v>
      </c>
      <c r="J64" s="249" t="s">
        <v>398</v>
      </c>
    </row>
    <row r="65" spans="1:10" ht="12.75" customHeight="1" x14ac:dyDescent="0.15">
      <c r="A65" s="448"/>
      <c r="B65" s="442"/>
      <c r="C65" s="289"/>
      <c r="D65" s="290" t="s">
        <v>182</v>
      </c>
      <c r="E65" s="291" t="s">
        <v>94</v>
      </c>
      <c r="F65" s="273"/>
      <c r="G65" s="208">
        <f>'資金収支明細書（別紙３）'!N66</f>
        <v>73000000</v>
      </c>
      <c r="H65" s="208">
        <v>71700000</v>
      </c>
      <c r="I65" s="208">
        <f t="shared" si="2"/>
        <v>1300000</v>
      </c>
      <c r="J65" s="274"/>
    </row>
    <row r="66" spans="1:10" ht="12.75" customHeight="1" x14ac:dyDescent="0.15">
      <c r="A66" s="448"/>
      <c r="B66" s="442"/>
      <c r="C66" s="285" t="s">
        <v>173</v>
      </c>
      <c r="D66" s="275" t="s">
        <v>12</v>
      </c>
      <c r="E66" s="268"/>
      <c r="F66" s="269"/>
      <c r="G66" s="207">
        <f>'資金収支明細書（別紙３）'!N67</f>
        <v>135382000</v>
      </c>
      <c r="H66" s="207">
        <v>133512000</v>
      </c>
      <c r="I66" s="207">
        <f t="shared" si="2"/>
        <v>1870000</v>
      </c>
      <c r="J66" s="270"/>
    </row>
    <row r="67" spans="1:10" ht="12.75" customHeight="1" x14ac:dyDescent="0.15">
      <c r="A67" s="448"/>
      <c r="B67" s="442"/>
      <c r="C67" s="286"/>
      <c r="D67" s="276" t="s">
        <v>168</v>
      </c>
      <c r="E67" s="253" t="s">
        <v>95</v>
      </c>
      <c r="F67" s="251"/>
      <c r="G67" s="205">
        <f>'資金収支明細書（別紙３）'!N68</f>
        <v>53200000</v>
      </c>
      <c r="H67" s="205">
        <v>48300000</v>
      </c>
      <c r="I67" s="205">
        <f t="shared" si="2"/>
        <v>4900000</v>
      </c>
      <c r="J67" s="254" t="s">
        <v>383</v>
      </c>
    </row>
    <row r="68" spans="1:10" ht="12.75" customHeight="1" x14ac:dyDescent="0.15">
      <c r="A68" s="448"/>
      <c r="B68" s="442"/>
      <c r="C68" s="286"/>
      <c r="D68" s="276" t="s">
        <v>164</v>
      </c>
      <c r="E68" s="253" t="s">
        <v>96</v>
      </c>
      <c r="F68" s="251"/>
      <c r="G68" s="205">
        <f>'資金収支明細書（別紙３）'!N69</f>
        <v>10660000</v>
      </c>
      <c r="H68" s="205">
        <v>10650000</v>
      </c>
      <c r="I68" s="205">
        <f t="shared" si="2"/>
        <v>10000</v>
      </c>
      <c r="J68" s="254" t="s">
        <v>334</v>
      </c>
    </row>
    <row r="69" spans="1:10" ht="12.75" customHeight="1" x14ac:dyDescent="0.15">
      <c r="A69" s="448"/>
      <c r="B69" s="442"/>
      <c r="C69" s="286"/>
      <c r="D69" s="276" t="s">
        <v>166</v>
      </c>
      <c r="E69" s="253" t="s">
        <v>97</v>
      </c>
      <c r="F69" s="251"/>
      <c r="G69" s="205">
        <f>'資金収支明細書（別紙３）'!N70</f>
        <v>600000</v>
      </c>
      <c r="H69" s="205">
        <v>600000</v>
      </c>
      <c r="I69" s="205">
        <f t="shared" si="2"/>
        <v>0</v>
      </c>
      <c r="J69" s="254" t="s">
        <v>308</v>
      </c>
    </row>
    <row r="70" spans="1:10" ht="12.75" customHeight="1" outlineLevel="1" x14ac:dyDescent="0.15">
      <c r="A70" s="448"/>
      <c r="B70" s="442"/>
      <c r="C70" s="286"/>
      <c r="D70" s="276" t="s">
        <v>169</v>
      </c>
      <c r="E70" s="253" t="s">
        <v>98</v>
      </c>
      <c r="F70" s="251"/>
      <c r="G70" s="205">
        <f>'資金収支明細書（別紙３）'!N71</f>
        <v>620000</v>
      </c>
      <c r="H70" s="205">
        <v>620000</v>
      </c>
      <c r="I70" s="205">
        <f t="shared" si="2"/>
        <v>0</v>
      </c>
      <c r="J70" s="254" t="s">
        <v>309</v>
      </c>
    </row>
    <row r="71" spans="1:10" ht="12.75" customHeight="1" x14ac:dyDescent="0.15">
      <c r="A71" s="448"/>
      <c r="B71" s="442"/>
      <c r="C71" s="286"/>
      <c r="D71" s="276" t="s">
        <v>170</v>
      </c>
      <c r="E71" s="253" t="s">
        <v>99</v>
      </c>
      <c r="F71" s="251"/>
      <c r="G71" s="205">
        <f>'資金収支明細書（別紙３）'!N72</f>
        <v>950000</v>
      </c>
      <c r="H71" s="205">
        <v>950000</v>
      </c>
      <c r="I71" s="205">
        <f t="shared" si="2"/>
        <v>0</v>
      </c>
      <c r="J71" s="254" t="s">
        <v>310</v>
      </c>
    </row>
    <row r="72" spans="1:10" ht="12.75" customHeight="1" outlineLevel="1" x14ac:dyDescent="0.15">
      <c r="A72" s="448"/>
      <c r="B72" s="442"/>
      <c r="C72" s="286"/>
      <c r="D72" s="276" t="s">
        <v>171</v>
      </c>
      <c r="E72" s="253" t="s">
        <v>100</v>
      </c>
      <c r="F72" s="251"/>
      <c r="G72" s="205">
        <f>'資金収支明細書（別紙３）'!N73</f>
        <v>320000</v>
      </c>
      <c r="H72" s="205">
        <v>320000</v>
      </c>
      <c r="I72" s="205">
        <f t="shared" si="2"/>
        <v>0</v>
      </c>
      <c r="J72" s="254" t="s">
        <v>311</v>
      </c>
    </row>
    <row r="73" spans="1:10" ht="12.75" customHeight="1" x14ac:dyDescent="0.15">
      <c r="A73" s="448"/>
      <c r="B73" s="442"/>
      <c r="C73" s="286"/>
      <c r="D73" s="276" t="s">
        <v>182</v>
      </c>
      <c r="E73" s="253" t="s">
        <v>101</v>
      </c>
      <c r="F73" s="251"/>
      <c r="G73" s="205">
        <f>'資金収支明細書（別紙３）'!N74</f>
        <v>5350000</v>
      </c>
      <c r="H73" s="205">
        <v>4910000</v>
      </c>
      <c r="I73" s="205">
        <f t="shared" si="2"/>
        <v>440000</v>
      </c>
      <c r="J73" s="254" t="s">
        <v>312</v>
      </c>
    </row>
    <row r="74" spans="1:10" ht="12.75" customHeight="1" x14ac:dyDescent="0.15">
      <c r="A74" s="448"/>
      <c r="B74" s="442"/>
      <c r="C74" s="286"/>
      <c r="D74" s="276" t="s">
        <v>183</v>
      </c>
      <c r="E74" s="253" t="s">
        <v>102</v>
      </c>
      <c r="F74" s="251"/>
      <c r="G74" s="205">
        <f>'資金収支明細書（別紙３）'!N75</f>
        <v>3460000</v>
      </c>
      <c r="H74" s="205">
        <v>3410000</v>
      </c>
      <c r="I74" s="205">
        <f t="shared" si="2"/>
        <v>50000</v>
      </c>
      <c r="J74" s="254" t="s">
        <v>324</v>
      </c>
    </row>
    <row r="75" spans="1:10" ht="12.75" customHeight="1" x14ac:dyDescent="0.15">
      <c r="A75" s="448"/>
      <c r="B75" s="442"/>
      <c r="C75" s="286"/>
      <c r="D75" s="276" t="s">
        <v>184</v>
      </c>
      <c r="E75" s="253" t="s">
        <v>103</v>
      </c>
      <c r="F75" s="251"/>
      <c r="G75" s="205">
        <f>'資金収支明細書（別紙３）'!N76</f>
        <v>1350000</v>
      </c>
      <c r="H75" s="205">
        <v>1370000</v>
      </c>
      <c r="I75" s="205">
        <f t="shared" si="2"/>
        <v>-20000</v>
      </c>
      <c r="J75" s="254" t="s">
        <v>313</v>
      </c>
    </row>
    <row r="76" spans="1:10" ht="12" hidden="1" customHeight="1" outlineLevel="1" x14ac:dyDescent="0.15">
      <c r="A76" s="448"/>
      <c r="B76" s="442"/>
      <c r="C76" s="286"/>
      <c r="D76" s="276" t="s">
        <v>185</v>
      </c>
      <c r="E76" s="253" t="s">
        <v>104</v>
      </c>
      <c r="F76" s="251"/>
      <c r="G76" s="205">
        <f>'資金収支明細書（別紙３）'!N77</f>
        <v>0</v>
      </c>
      <c r="H76" s="205">
        <v>0</v>
      </c>
      <c r="I76" s="205">
        <f t="shared" si="2"/>
        <v>0</v>
      </c>
      <c r="J76" s="254"/>
    </row>
    <row r="77" spans="1:10" ht="12.75" customHeight="1" collapsed="1" x14ac:dyDescent="0.15">
      <c r="A77" s="448"/>
      <c r="B77" s="442"/>
      <c r="C77" s="286"/>
      <c r="D77" s="276" t="s">
        <v>186</v>
      </c>
      <c r="E77" s="253" t="s">
        <v>105</v>
      </c>
      <c r="F77" s="251"/>
      <c r="G77" s="205">
        <f>'資金収支明細書（別紙３）'!N78</f>
        <v>2000</v>
      </c>
      <c r="H77" s="205">
        <v>2000</v>
      </c>
      <c r="I77" s="205">
        <f t="shared" si="2"/>
        <v>0</v>
      </c>
      <c r="J77" s="254"/>
    </row>
    <row r="78" spans="1:10" ht="12.75" customHeight="1" x14ac:dyDescent="0.15">
      <c r="A78" s="448"/>
      <c r="B78" s="442"/>
      <c r="C78" s="286"/>
      <c r="D78" s="276" t="s">
        <v>187</v>
      </c>
      <c r="E78" s="253" t="s">
        <v>106</v>
      </c>
      <c r="F78" s="251"/>
      <c r="G78" s="205">
        <f>'資金収支明細書（別紙３）'!N79</f>
        <v>25250000</v>
      </c>
      <c r="H78" s="205">
        <v>28750000</v>
      </c>
      <c r="I78" s="205">
        <f t="shared" si="2"/>
        <v>-3500000</v>
      </c>
      <c r="J78" s="254" t="s">
        <v>358</v>
      </c>
    </row>
    <row r="79" spans="1:10" ht="12.75" customHeight="1" x14ac:dyDescent="0.15">
      <c r="A79" s="448"/>
      <c r="B79" s="442"/>
      <c r="C79" s="286"/>
      <c r="D79" s="276" t="s">
        <v>188</v>
      </c>
      <c r="E79" s="253" t="s">
        <v>107</v>
      </c>
      <c r="F79" s="251"/>
      <c r="G79" s="205">
        <f>'資金収支明細書（別紙３）'!N80</f>
        <v>18080000</v>
      </c>
      <c r="H79" s="205">
        <v>18100000</v>
      </c>
      <c r="I79" s="205">
        <f t="shared" si="2"/>
        <v>-20000</v>
      </c>
      <c r="J79" s="254" t="s">
        <v>314</v>
      </c>
    </row>
    <row r="80" spans="1:10" ht="12.75" customHeight="1" x14ac:dyDescent="0.15">
      <c r="A80" s="448"/>
      <c r="B80" s="442"/>
      <c r="C80" s="286"/>
      <c r="D80" s="276" t="s">
        <v>189</v>
      </c>
      <c r="E80" s="253" t="s">
        <v>108</v>
      </c>
      <c r="F80" s="251"/>
      <c r="G80" s="205">
        <f>'資金収支明細書（別紙３）'!N81</f>
        <v>6510000</v>
      </c>
      <c r="H80" s="205">
        <v>6470000</v>
      </c>
      <c r="I80" s="205">
        <f t="shared" si="2"/>
        <v>40000</v>
      </c>
      <c r="J80" s="254"/>
    </row>
    <row r="81" spans="1:10" ht="12.75" customHeight="1" x14ac:dyDescent="0.15">
      <c r="A81" s="448"/>
      <c r="B81" s="442"/>
      <c r="C81" s="286"/>
      <c r="D81" s="276" t="s">
        <v>190</v>
      </c>
      <c r="E81" s="253" t="s">
        <v>109</v>
      </c>
      <c r="F81" s="251"/>
      <c r="G81" s="205">
        <f>'資金収支明細書（別紙３）'!N82</f>
        <v>270000</v>
      </c>
      <c r="H81" s="205">
        <v>290000</v>
      </c>
      <c r="I81" s="205">
        <f t="shared" si="2"/>
        <v>-20000</v>
      </c>
      <c r="J81" s="254" t="s">
        <v>315</v>
      </c>
    </row>
    <row r="82" spans="1:10" ht="12.75" customHeight="1" x14ac:dyDescent="0.15">
      <c r="A82" s="448"/>
      <c r="B82" s="442"/>
      <c r="C82" s="286"/>
      <c r="D82" s="276" t="s">
        <v>191</v>
      </c>
      <c r="E82" s="253" t="s">
        <v>110</v>
      </c>
      <c r="F82" s="251"/>
      <c r="G82" s="205">
        <f>'資金収支明細書（別紙３）'!N83</f>
        <v>2920000</v>
      </c>
      <c r="H82" s="205">
        <v>2920000</v>
      </c>
      <c r="I82" s="205">
        <f t="shared" si="2"/>
        <v>0</v>
      </c>
      <c r="J82" s="254" t="s">
        <v>350</v>
      </c>
    </row>
    <row r="83" spans="1:10" ht="12" hidden="1" customHeight="1" outlineLevel="1" x14ac:dyDescent="0.15">
      <c r="A83" s="448"/>
      <c r="B83" s="442"/>
      <c r="C83" s="286"/>
      <c r="D83" s="276" t="s">
        <v>192</v>
      </c>
      <c r="E83" s="253" t="s">
        <v>111</v>
      </c>
      <c r="F83" s="251"/>
      <c r="G83" s="205">
        <f>'資金収支明細書（別紙３）'!N84</f>
        <v>0</v>
      </c>
      <c r="H83" s="205">
        <v>0</v>
      </c>
      <c r="I83" s="205">
        <f t="shared" si="2"/>
        <v>0</v>
      </c>
      <c r="J83" s="254"/>
    </row>
    <row r="84" spans="1:10" ht="12" hidden="1" customHeight="1" outlineLevel="1" x14ac:dyDescent="0.15">
      <c r="A84" s="448"/>
      <c r="B84" s="442"/>
      <c r="C84" s="287"/>
      <c r="D84" s="276" t="s">
        <v>193</v>
      </c>
      <c r="E84" s="253" t="s">
        <v>112</v>
      </c>
      <c r="F84" s="251"/>
      <c r="G84" s="205">
        <f>'資金収支明細書（別紙３）'!N85</f>
        <v>0</v>
      </c>
      <c r="H84" s="205">
        <v>0</v>
      </c>
      <c r="I84" s="205">
        <f t="shared" si="2"/>
        <v>0</v>
      </c>
      <c r="J84" s="254"/>
    </row>
    <row r="85" spans="1:10" ht="12" hidden="1" customHeight="1" outlineLevel="1" x14ac:dyDescent="0.15">
      <c r="A85" s="448"/>
      <c r="B85" s="442"/>
      <c r="C85" s="287"/>
      <c r="D85" s="276" t="s">
        <v>194</v>
      </c>
      <c r="E85" s="253" t="s">
        <v>113</v>
      </c>
      <c r="F85" s="251"/>
      <c r="G85" s="205">
        <f>'資金収支明細書（別紙３）'!N86</f>
        <v>0</v>
      </c>
      <c r="H85" s="205">
        <v>0</v>
      </c>
      <c r="I85" s="205">
        <f t="shared" si="2"/>
        <v>0</v>
      </c>
      <c r="J85" s="254"/>
    </row>
    <row r="86" spans="1:10" ht="12.75" customHeight="1" collapsed="1" x14ac:dyDescent="0.15">
      <c r="A86" s="448"/>
      <c r="B86" s="442"/>
      <c r="C86" s="287"/>
      <c r="D86" s="276" t="s">
        <v>195</v>
      </c>
      <c r="E86" s="253" t="s">
        <v>114</v>
      </c>
      <c r="F86" s="251"/>
      <c r="G86" s="205">
        <f>'資金収支明細書（別紙３）'!N87</f>
        <v>5520000</v>
      </c>
      <c r="H86" s="205">
        <v>5520000</v>
      </c>
      <c r="I86" s="205">
        <f t="shared" si="2"/>
        <v>0</v>
      </c>
      <c r="J86" s="254" t="s">
        <v>316</v>
      </c>
    </row>
    <row r="87" spans="1:10" ht="12" hidden="1" customHeight="1" outlineLevel="1" x14ac:dyDescent="0.15">
      <c r="A87" s="448"/>
      <c r="B87" s="442"/>
      <c r="C87" s="287"/>
      <c r="D87" s="292" t="s">
        <v>196</v>
      </c>
      <c r="E87" s="293" t="s">
        <v>115</v>
      </c>
      <c r="F87" s="269"/>
      <c r="G87" s="207">
        <f>'資金収支明細書（別紙３）'!N88</f>
        <v>0</v>
      </c>
      <c r="H87" s="207">
        <v>0</v>
      </c>
      <c r="I87" s="207">
        <f t="shared" si="2"/>
        <v>0</v>
      </c>
      <c r="J87" s="270"/>
    </row>
    <row r="88" spans="1:10" ht="12.75" customHeight="1" collapsed="1" x14ac:dyDescent="0.15">
      <c r="A88" s="449"/>
      <c r="B88" s="446"/>
      <c r="C88" s="289"/>
      <c r="D88" s="290" t="s">
        <v>197</v>
      </c>
      <c r="E88" s="291" t="s">
        <v>116</v>
      </c>
      <c r="F88" s="273"/>
      <c r="G88" s="208">
        <f>'資金収支明細書（別紙３）'!N89</f>
        <v>320000</v>
      </c>
      <c r="H88" s="208">
        <v>330000</v>
      </c>
      <c r="I88" s="208">
        <f t="shared" si="2"/>
        <v>-10000</v>
      </c>
      <c r="J88" s="274"/>
    </row>
    <row r="89" spans="1:10" ht="12.75" customHeight="1" x14ac:dyDescent="0.15">
      <c r="A89" s="439" t="s">
        <v>302</v>
      </c>
      <c r="B89" s="442" t="s">
        <v>301</v>
      </c>
      <c r="C89" s="285" t="s">
        <v>176</v>
      </c>
      <c r="D89" s="275" t="s">
        <v>13</v>
      </c>
      <c r="E89" s="268"/>
      <c r="F89" s="269"/>
      <c r="G89" s="207">
        <f>'資金収支明細書（別紙３）'!N90</f>
        <v>49662000</v>
      </c>
      <c r="H89" s="207">
        <v>46091000</v>
      </c>
      <c r="I89" s="207">
        <f t="shared" si="2"/>
        <v>3571000</v>
      </c>
      <c r="J89" s="270"/>
    </row>
    <row r="90" spans="1:10" ht="26.25" customHeight="1" x14ac:dyDescent="0.15">
      <c r="A90" s="440"/>
      <c r="B90" s="443"/>
      <c r="C90" s="286"/>
      <c r="D90" s="276" t="s">
        <v>163</v>
      </c>
      <c r="E90" s="253" t="s">
        <v>117</v>
      </c>
      <c r="F90" s="251"/>
      <c r="G90" s="205">
        <f>'資金収支明細書（別紙３）'!N91</f>
        <v>3190000</v>
      </c>
      <c r="H90" s="205">
        <v>3300000</v>
      </c>
      <c r="I90" s="205">
        <f t="shared" si="2"/>
        <v>-110000</v>
      </c>
      <c r="J90" s="249" t="s">
        <v>389</v>
      </c>
    </row>
    <row r="91" spans="1:10" ht="12.75" hidden="1" customHeight="1" outlineLevel="1" x14ac:dyDescent="0.15">
      <c r="A91" s="440"/>
      <c r="B91" s="443"/>
      <c r="C91" s="286"/>
      <c r="D91" s="276" t="s">
        <v>164</v>
      </c>
      <c r="E91" s="253" t="s">
        <v>118</v>
      </c>
      <c r="F91" s="251"/>
      <c r="G91" s="205">
        <f>'資金収支明細書（別紙３）'!N92</f>
        <v>0</v>
      </c>
      <c r="H91" s="205">
        <v>0</v>
      </c>
      <c r="I91" s="205">
        <f t="shared" si="2"/>
        <v>0</v>
      </c>
      <c r="J91" s="254"/>
    </row>
    <row r="92" spans="1:10" ht="12.75" customHeight="1" collapsed="1" x14ac:dyDescent="0.15">
      <c r="A92" s="440"/>
      <c r="B92" s="443"/>
      <c r="C92" s="286"/>
      <c r="D92" s="276" t="s">
        <v>166</v>
      </c>
      <c r="E92" s="253" t="s">
        <v>119</v>
      </c>
      <c r="F92" s="251"/>
      <c r="G92" s="205">
        <f>'資金収支明細書（別紙３）'!N93</f>
        <v>301000</v>
      </c>
      <c r="H92" s="205">
        <v>301000</v>
      </c>
      <c r="I92" s="205">
        <f t="shared" si="2"/>
        <v>0</v>
      </c>
      <c r="J92" s="254" t="s">
        <v>331</v>
      </c>
    </row>
    <row r="93" spans="1:10" ht="12.75" customHeight="1" x14ac:dyDescent="0.15">
      <c r="A93" s="440"/>
      <c r="B93" s="443"/>
      <c r="C93" s="286"/>
      <c r="D93" s="276" t="s">
        <v>169</v>
      </c>
      <c r="E93" s="253" t="s">
        <v>120</v>
      </c>
      <c r="F93" s="251"/>
      <c r="G93" s="205">
        <f>'資金収支明細書（別紙３）'!N94</f>
        <v>2550000</v>
      </c>
      <c r="H93" s="205">
        <v>2050000</v>
      </c>
      <c r="I93" s="205">
        <f t="shared" si="2"/>
        <v>500000</v>
      </c>
      <c r="J93" s="254" t="s">
        <v>317</v>
      </c>
    </row>
    <row r="94" spans="1:10" ht="12.75" customHeight="1" x14ac:dyDescent="0.15">
      <c r="A94" s="440"/>
      <c r="B94" s="443"/>
      <c r="C94" s="286"/>
      <c r="D94" s="276" t="s">
        <v>170</v>
      </c>
      <c r="E94" s="253" t="s">
        <v>121</v>
      </c>
      <c r="F94" s="251"/>
      <c r="G94" s="205">
        <f>'資金収支明細書（別紙３）'!N95</f>
        <v>2310000</v>
      </c>
      <c r="H94" s="205">
        <v>2260000</v>
      </c>
      <c r="I94" s="205">
        <f t="shared" si="2"/>
        <v>50000</v>
      </c>
      <c r="J94" s="254"/>
    </row>
    <row r="95" spans="1:10" ht="12.75" customHeight="1" x14ac:dyDescent="0.15">
      <c r="A95" s="440"/>
      <c r="B95" s="443"/>
      <c r="C95" s="286"/>
      <c r="D95" s="276" t="s">
        <v>171</v>
      </c>
      <c r="E95" s="253" t="s">
        <v>122</v>
      </c>
      <c r="F95" s="251"/>
      <c r="G95" s="205">
        <f>'資金収支明細書（別紙３）'!N96</f>
        <v>150000</v>
      </c>
      <c r="H95" s="205">
        <v>150000</v>
      </c>
      <c r="I95" s="205">
        <f t="shared" si="2"/>
        <v>0</v>
      </c>
      <c r="J95" s="254" t="s">
        <v>365</v>
      </c>
    </row>
    <row r="96" spans="1:10" ht="12.75" customHeight="1" x14ac:dyDescent="0.15">
      <c r="A96" s="440"/>
      <c r="B96" s="443"/>
      <c r="C96" s="286"/>
      <c r="D96" s="276" t="s">
        <v>182</v>
      </c>
      <c r="E96" s="253" t="s">
        <v>106</v>
      </c>
      <c r="F96" s="251"/>
      <c r="G96" s="205">
        <f>'資金収支明細書（別紙３）'!N97</f>
        <v>1690000</v>
      </c>
      <c r="H96" s="205">
        <v>1850000</v>
      </c>
      <c r="I96" s="205">
        <f t="shared" si="2"/>
        <v>-160000</v>
      </c>
      <c r="J96" s="254" t="s">
        <v>358</v>
      </c>
    </row>
    <row r="97" spans="1:10" ht="12.75" customHeight="1" x14ac:dyDescent="0.15">
      <c r="A97" s="440"/>
      <c r="B97" s="443"/>
      <c r="C97" s="286"/>
      <c r="D97" s="276" t="s">
        <v>183</v>
      </c>
      <c r="E97" s="253" t="s">
        <v>107</v>
      </c>
      <c r="F97" s="251"/>
      <c r="G97" s="205">
        <f>'資金収支明細書（別紙３）'!N98</f>
        <v>2180000</v>
      </c>
      <c r="H97" s="205">
        <v>2140000</v>
      </c>
      <c r="I97" s="205">
        <f t="shared" si="2"/>
        <v>40000</v>
      </c>
      <c r="J97" s="254" t="s">
        <v>314</v>
      </c>
    </row>
    <row r="98" spans="1:10" ht="12.75" customHeight="1" x14ac:dyDescent="0.15">
      <c r="A98" s="440"/>
      <c r="B98" s="443"/>
      <c r="C98" s="286"/>
      <c r="D98" s="276" t="s">
        <v>184</v>
      </c>
      <c r="E98" s="253" t="s">
        <v>123</v>
      </c>
      <c r="F98" s="251"/>
      <c r="G98" s="205">
        <f>'資金収支明細書（別紙３）'!N99</f>
        <v>6700000</v>
      </c>
      <c r="H98" s="205">
        <v>6100000</v>
      </c>
      <c r="I98" s="205">
        <f t="shared" si="2"/>
        <v>600000</v>
      </c>
      <c r="J98" s="249" t="s">
        <v>409</v>
      </c>
    </row>
    <row r="99" spans="1:10" ht="12.75" customHeight="1" x14ac:dyDescent="0.15">
      <c r="A99" s="440"/>
      <c r="B99" s="443"/>
      <c r="C99" s="286"/>
      <c r="D99" s="276" t="s">
        <v>185</v>
      </c>
      <c r="E99" s="253" t="s">
        <v>124</v>
      </c>
      <c r="F99" s="251"/>
      <c r="G99" s="205">
        <f>'資金収支明細書（別紙３）'!N100</f>
        <v>2030000</v>
      </c>
      <c r="H99" s="205">
        <v>1940000</v>
      </c>
      <c r="I99" s="205">
        <f t="shared" si="2"/>
        <v>90000</v>
      </c>
      <c r="J99" s="254" t="s">
        <v>359</v>
      </c>
    </row>
    <row r="100" spans="1:10" ht="12.75" customHeight="1" x14ac:dyDescent="0.15">
      <c r="A100" s="440"/>
      <c r="B100" s="443"/>
      <c r="C100" s="286"/>
      <c r="D100" s="276" t="s">
        <v>186</v>
      </c>
      <c r="E100" s="253" t="s">
        <v>125</v>
      </c>
      <c r="F100" s="251"/>
      <c r="G100" s="205">
        <f>'資金収支明細書（別紙３）'!N101</f>
        <v>520000</v>
      </c>
      <c r="H100" s="205">
        <v>510000</v>
      </c>
      <c r="I100" s="205">
        <f t="shared" si="2"/>
        <v>10000</v>
      </c>
      <c r="J100" s="254" t="s">
        <v>318</v>
      </c>
    </row>
    <row r="101" spans="1:10" ht="27" customHeight="1" x14ac:dyDescent="0.15">
      <c r="A101" s="440"/>
      <c r="B101" s="443"/>
      <c r="C101" s="286"/>
      <c r="D101" s="292" t="s">
        <v>187</v>
      </c>
      <c r="E101" s="293" t="s">
        <v>126</v>
      </c>
      <c r="F101" s="293"/>
      <c r="G101" s="207">
        <f>'資金収支明細書（別紙３）'!N102</f>
        <v>2000000</v>
      </c>
      <c r="H101" s="207">
        <v>2040000</v>
      </c>
      <c r="I101" s="207">
        <f t="shared" si="2"/>
        <v>-40000</v>
      </c>
      <c r="J101" s="277" t="s">
        <v>410</v>
      </c>
    </row>
    <row r="102" spans="1:10" ht="12.75" customHeight="1" x14ac:dyDescent="0.15">
      <c r="A102" s="440"/>
      <c r="B102" s="443"/>
      <c r="C102" s="286"/>
      <c r="D102" s="276" t="s">
        <v>188</v>
      </c>
      <c r="E102" s="253" t="s">
        <v>127</v>
      </c>
      <c r="F102" s="253"/>
      <c r="G102" s="205">
        <f>'資金収支明細書（別紙３）'!N103</f>
        <v>4560000</v>
      </c>
      <c r="H102" s="205">
        <v>5260000</v>
      </c>
      <c r="I102" s="205">
        <f t="shared" si="2"/>
        <v>-700000</v>
      </c>
      <c r="J102" s="249" t="s">
        <v>370</v>
      </c>
    </row>
    <row r="103" spans="1:10" ht="24" customHeight="1" x14ac:dyDescent="0.15">
      <c r="A103" s="440"/>
      <c r="B103" s="443"/>
      <c r="C103" s="286"/>
      <c r="D103" s="276" t="s">
        <v>189</v>
      </c>
      <c r="E103" s="253" t="s">
        <v>128</v>
      </c>
      <c r="F103" s="253"/>
      <c r="G103" s="205">
        <f>'資金収支明細書（別紙３）'!N104</f>
        <v>6650000</v>
      </c>
      <c r="H103" s="205">
        <v>5900000</v>
      </c>
      <c r="I103" s="205">
        <f t="shared" si="2"/>
        <v>750000</v>
      </c>
      <c r="J103" s="249" t="s">
        <v>368</v>
      </c>
    </row>
    <row r="104" spans="1:10" ht="24" customHeight="1" x14ac:dyDescent="0.15">
      <c r="A104" s="440"/>
      <c r="B104" s="443"/>
      <c r="C104" s="286"/>
      <c r="D104" s="276" t="s">
        <v>190</v>
      </c>
      <c r="E104" s="253" t="s">
        <v>109</v>
      </c>
      <c r="F104" s="253"/>
      <c r="G104" s="205">
        <f>'資金収支明細書（別紙３）'!N105</f>
        <v>2850000</v>
      </c>
      <c r="H104" s="205">
        <v>2830000</v>
      </c>
      <c r="I104" s="205">
        <f t="shared" si="2"/>
        <v>20000</v>
      </c>
      <c r="J104" s="249" t="s">
        <v>366</v>
      </c>
    </row>
    <row r="105" spans="1:10" ht="12.75" customHeight="1" x14ac:dyDescent="0.15">
      <c r="A105" s="440"/>
      <c r="B105" s="443"/>
      <c r="C105" s="286"/>
      <c r="D105" s="276" t="s">
        <v>191</v>
      </c>
      <c r="E105" s="253" t="s">
        <v>129</v>
      </c>
      <c r="F105" s="253"/>
      <c r="G105" s="205">
        <f>'資金収支明細書（別紙３）'!N106</f>
        <v>1010000</v>
      </c>
      <c r="H105" s="205">
        <v>790000</v>
      </c>
      <c r="I105" s="205">
        <f t="shared" si="2"/>
        <v>220000</v>
      </c>
      <c r="J105" s="249" t="s">
        <v>422</v>
      </c>
    </row>
    <row r="106" spans="1:10" ht="12" hidden="1" customHeight="1" outlineLevel="1" x14ac:dyDescent="0.15">
      <c r="A106" s="440"/>
      <c r="B106" s="443"/>
      <c r="C106" s="286"/>
      <c r="D106" s="276" t="s">
        <v>192</v>
      </c>
      <c r="E106" s="253" t="s">
        <v>130</v>
      </c>
      <c r="F106" s="253"/>
      <c r="G106" s="205">
        <f>'資金収支明細書（別紙３）'!N107</f>
        <v>0</v>
      </c>
      <c r="H106" s="205">
        <v>0</v>
      </c>
      <c r="I106" s="205">
        <f t="shared" si="2"/>
        <v>0</v>
      </c>
      <c r="J106" s="254"/>
    </row>
    <row r="107" spans="1:10" ht="12.75" customHeight="1" collapsed="1" x14ac:dyDescent="0.15">
      <c r="A107" s="440"/>
      <c r="B107" s="443"/>
      <c r="C107" s="287"/>
      <c r="D107" s="276" t="s">
        <v>193</v>
      </c>
      <c r="E107" s="253" t="s">
        <v>131</v>
      </c>
      <c r="F107" s="253"/>
      <c r="G107" s="205">
        <f>'資金収支明細書（別紙３）'!N108</f>
        <v>920000</v>
      </c>
      <c r="H107" s="205">
        <v>920000</v>
      </c>
      <c r="I107" s="205">
        <f t="shared" si="2"/>
        <v>0</v>
      </c>
      <c r="J107" s="254" t="s">
        <v>319</v>
      </c>
    </row>
    <row r="108" spans="1:10" ht="12.75" customHeight="1" x14ac:dyDescent="0.15">
      <c r="A108" s="440"/>
      <c r="B108" s="443"/>
      <c r="C108" s="287"/>
      <c r="D108" s="276" t="s">
        <v>194</v>
      </c>
      <c r="E108" s="253" t="s">
        <v>132</v>
      </c>
      <c r="F108" s="253"/>
      <c r="G108" s="205">
        <f>'資金収支明細書（別紙３）'!N109</f>
        <v>5320000</v>
      </c>
      <c r="H108" s="205">
        <v>5210000</v>
      </c>
      <c r="I108" s="205">
        <f t="shared" si="2"/>
        <v>110000</v>
      </c>
      <c r="J108" s="254" t="s">
        <v>320</v>
      </c>
    </row>
    <row r="109" spans="1:10" ht="12.75" customHeight="1" x14ac:dyDescent="0.15">
      <c r="A109" s="440"/>
      <c r="B109" s="443"/>
      <c r="C109" s="287"/>
      <c r="D109" s="276" t="s">
        <v>195</v>
      </c>
      <c r="E109" s="253" t="s">
        <v>133</v>
      </c>
      <c r="F109" s="253"/>
      <c r="G109" s="205">
        <f>'資金収支明細書（別紙３）'!N110</f>
        <v>760000</v>
      </c>
      <c r="H109" s="205">
        <v>760000</v>
      </c>
      <c r="I109" s="205">
        <f t="shared" si="2"/>
        <v>0</v>
      </c>
      <c r="J109" s="254" t="s">
        <v>321</v>
      </c>
    </row>
    <row r="110" spans="1:10" ht="12.75" customHeight="1" x14ac:dyDescent="0.15">
      <c r="A110" s="440"/>
      <c r="B110" s="443"/>
      <c r="C110" s="287"/>
      <c r="D110" s="276" t="s">
        <v>196</v>
      </c>
      <c r="E110" s="253" t="s">
        <v>134</v>
      </c>
      <c r="F110" s="253"/>
      <c r="G110" s="205">
        <f>'資金収支明細書（別紙３）'!N111</f>
        <v>620000</v>
      </c>
      <c r="H110" s="205">
        <v>620000</v>
      </c>
      <c r="I110" s="205">
        <f t="shared" si="2"/>
        <v>0</v>
      </c>
      <c r="J110" s="254" t="s">
        <v>322</v>
      </c>
    </row>
    <row r="111" spans="1:10" ht="12" hidden="1" customHeight="1" outlineLevel="1" x14ac:dyDescent="0.15">
      <c r="A111" s="440"/>
      <c r="B111" s="443"/>
      <c r="C111" s="287"/>
      <c r="D111" s="276" t="s">
        <v>197</v>
      </c>
      <c r="E111" s="253" t="s">
        <v>135</v>
      </c>
      <c r="F111" s="253"/>
      <c r="G111" s="205">
        <f>'資金収支明細書（別紙３）'!N112</f>
        <v>0</v>
      </c>
      <c r="H111" s="205">
        <v>0</v>
      </c>
      <c r="I111" s="205">
        <f t="shared" si="2"/>
        <v>0</v>
      </c>
      <c r="J111" s="254"/>
    </row>
    <row r="112" spans="1:10" ht="12.75" customHeight="1" collapsed="1" x14ac:dyDescent="0.15">
      <c r="A112" s="440"/>
      <c r="B112" s="443"/>
      <c r="C112" s="294"/>
      <c r="D112" s="290" t="s">
        <v>198</v>
      </c>
      <c r="E112" s="291" t="s">
        <v>116</v>
      </c>
      <c r="F112" s="291"/>
      <c r="G112" s="208">
        <f>'資金収支明細書（別紙３）'!N113</f>
        <v>3351000</v>
      </c>
      <c r="H112" s="208">
        <v>1160000</v>
      </c>
      <c r="I112" s="208">
        <f t="shared" si="2"/>
        <v>2191000</v>
      </c>
      <c r="J112" s="295" t="s">
        <v>400</v>
      </c>
    </row>
    <row r="113" spans="1:10" ht="12.75" customHeight="1" x14ac:dyDescent="0.15">
      <c r="A113" s="440"/>
      <c r="B113" s="443"/>
      <c r="C113" s="294" t="s">
        <v>178</v>
      </c>
      <c r="D113" s="264" t="s">
        <v>14</v>
      </c>
      <c r="E113" s="265"/>
      <c r="F113" s="296"/>
      <c r="G113" s="206">
        <f>'資金収支明細書（別紙３）'!N114</f>
        <v>100000</v>
      </c>
      <c r="H113" s="206">
        <v>10000</v>
      </c>
      <c r="I113" s="206">
        <f t="shared" si="2"/>
        <v>90000</v>
      </c>
      <c r="J113" s="267"/>
    </row>
    <row r="114" spans="1:10" ht="12.75" customHeight="1" thickBot="1" x14ac:dyDescent="0.2">
      <c r="A114" s="440"/>
      <c r="B114" s="443"/>
      <c r="C114" s="297" t="s">
        <v>179</v>
      </c>
      <c r="D114" s="298" t="s">
        <v>15</v>
      </c>
      <c r="E114" s="299"/>
      <c r="F114" s="300"/>
      <c r="G114" s="211">
        <f>'資金収支明細書（別紙３）'!N115</f>
        <v>1720000</v>
      </c>
      <c r="H114" s="211">
        <v>1990000</v>
      </c>
      <c r="I114" s="211">
        <f t="shared" si="2"/>
        <v>-270000</v>
      </c>
      <c r="J114" s="301"/>
    </row>
    <row r="115" spans="1:10" ht="12.75" hidden="1" customHeight="1" outlineLevel="1" x14ac:dyDescent="0.15">
      <c r="A115" s="440"/>
      <c r="B115" s="443"/>
      <c r="C115" s="285" t="s">
        <v>199</v>
      </c>
      <c r="D115" s="275" t="s">
        <v>16</v>
      </c>
      <c r="E115" s="268"/>
      <c r="F115" s="293"/>
      <c r="G115" s="207">
        <f>'資金収支明細書（別紙３）'!N116</f>
        <v>0</v>
      </c>
      <c r="H115" s="207">
        <v>0</v>
      </c>
      <c r="I115" s="207">
        <f t="shared" si="2"/>
        <v>0</v>
      </c>
      <c r="J115" s="270"/>
    </row>
    <row r="116" spans="1:10" ht="12.75" hidden="1" customHeight="1" outlineLevel="1" x14ac:dyDescent="0.15">
      <c r="A116" s="440"/>
      <c r="B116" s="443"/>
      <c r="C116" s="287"/>
      <c r="D116" s="276" t="s">
        <v>163</v>
      </c>
      <c r="E116" s="253" t="s">
        <v>136</v>
      </c>
      <c r="F116" s="253"/>
      <c r="G116" s="205">
        <f>'資金収支明細書（別紙３）'!N117</f>
        <v>0</v>
      </c>
      <c r="H116" s="205">
        <v>0</v>
      </c>
      <c r="I116" s="205">
        <f t="shared" si="2"/>
        <v>0</v>
      </c>
      <c r="J116" s="254"/>
    </row>
    <row r="117" spans="1:10" ht="12.75" hidden="1" customHeight="1" outlineLevel="1" x14ac:dyDescent="0.15">
      <c r="A117" s="440"/>
      <c r="B117" s="443"/>
      <c r="C117" s="289"/>
      <c r="D117" s="290" t="s">
        <v>200</v>
      </c>
      <c r="E117" s="291" t="s">
        <v>116</v>
      </c>
      <c r="F117" s="291"/>
      <c r="G117" s="208">
        <f>'資金収支明細書（別紙３）'!N118</f>
        <v>0</v>
      </c>
      <c r="H117" s="208">
        <v>0</v>
      </c>
      <c r="I117" s="208">
        <f t="shared" si="2"/>
        <v>0</v>
      </c>
      <c r="J117" s="274"/>
    </row>
    <row r="118" spans="1:10" ht="12.75" hidden="1" customHeight="1" outlineLevel="1" x14ac:dyDescent="0.15">
      <c r="A118" s="440"/>
      <c r="B118" s="443"/>
      <c r="C118" s="285" t="s">
        <v>202</v>
      </c>
      <c r="D118" s="275" t="s">
        <v>17</v>
      </c>
      <c r="E118" s="268"/>
      <c r="F118" s="293"/>
      <c r="G118" s="207">
        <f>'資金収支明細書（別紙３）'!N119</f>
        <v>0</v>
      </c>
      <c r="H118" s="207">
        <v>0</v>
      </c>
      <c r="I118" s="207">
        <f t="shared" si="2"/>
        <v>0</v>
      </c>
      <c r="J118" s="270"/>
    </row>
    <row r="119" spans="1:10" ht="12.75" hidden="1" customHeight="1" outlineLevel="1" thickBot="1" x14ac:dyDescent="0.2">
      <c r="A119" s="440"/>
      <c r="B119" s="443"/>
      <c r="C119" s="302"/>
      <c r="D119" s="303" t="s">
        <v>163</v>
      </c>
      <c r="E119" s="304" t="s">
        <v>137</v>
      </c>
      <c r="F119" s="304"/>
      <c r="G119" s="305">
        <f>'資金収支明細書（別紙３）'!N120</f>
        <v>0</v>
      </c>
      <c r="H119" s="209">
        <v>0</v>
      </c>
      <c r="I119" s="209">
        <f t="shared" si="2"/>
        <v>0</v>
      </c>
      <c r="J119" s="282"/>
    </row>
    <row r="120" spans="1:10" ht="12.75" customHeight="1" collapsed="1" thickTop="1" thickBot="1" x14ac:dyDescent="0.2">
      <c r="A120" s="440"/>
      <c r="B120" s="444"/>
      <c r="C120" s="436" t="s">
        <v>18</v>
      </c>
      <c r="D120" s="437"/>
      <c r="E120" s="437"/>
      <c r="F120" s="437"/>
      <c r="G120" s="306">
        <f>'資金収支明細書（別紙３）'!N121</f>
        <v>717954000</v>
      </c>
      <c r="H120" s="212">
        <v>700953000</v>
      </c>
      <c r="I120" s="212">
        <f t="shared" si="2"/>
        <v>17001000</v>
      </c>
      <c r="J120" s="307"/>
    </row>
    <row r="121" spans="1:10" ht="12.75" customHeight="1" thickTop="1" x14ac:dyDescent="0.15">
      <c r="A121" s="441"/>
      <c r="B121" s="308" t="s">
        <v>19</v>
      </c>
      <c r="C121" s="309"/>
      <c r="D121" s="309"/>
      <c r="E121" s="309"/>
      <c r="F121" s="310"/>
      <c r="G121" s="210">
        <f>'資金収支明細書（別紙３）'!N122</f>
        <v>6936000</v>
      </c>
      <c r="H121" s="210">
        <v>1958000</v>
      </c>
      <c r="I121" s="210">
        <f t="shared" si="2"/>
        <v>4978000</v>
      </c>
      <c r="J121" s="284"/>
    </row>
    <row r="122" spans="1:10" ht="12.75" customHeight="1" x14ac:dyDescent="0.15">
      <c r="A122" s="428" t="s">
        <v>20</v>
      </c>
      <c r="B122" s="239"/>
      <c r="C122" s="311" t="s">
        <v>162</v>
      </c>
      <c r="D122" s="241" t="s">
        <v>21</v>
      </c>
      <c r="E122" s="312"/>
      <c r="F122" s="313"/>
      <c r="G122" s="207">
        <f>'資金収支明細書（別紙３）'!N123</f>
        <v>7770000</v>
      </c>
      <c r="H122" s="207">
        <v>7770000</v>
      </c>
      <c r="I122" s="207">
        <f t="shared" si="2"/>
        <v>0</v>
      </c>
      <c r="J122" s="270"/>
    </row>
    <row r="123" spans="1:10" ht="12.75" customHeight="1" x14ac:dyDescent="0.15">
      <c r="A123" s="429"/>
      <c r="B123" s="244" t="s">
        <v>229</v>
      </c>
      <c r="C123" s="286"/>
      <c r="D123" s="276" t="s">
        <v>163</v>
      </c>
      <c r="E123" s="253" t="s">
        <v>138</v>
      </c>
      <c r="F123" s="251"/>
      <c r="G123" s="205">
        <f>'資金収支明細書（別紙３）'!N124</f>
        <v>0</v>
      </c>
      <c r="H123" s="205">
        <v>0</v>
      </c>
      <c r="I123" s="205">
        <f t="shared" ref="I123:I186" si="3">G123-H123</f>
        <v>0</v>
      </c>
      <c r="J123" s="249"/>
    </row>
    <row r="124" spans="1:10" ht="12.75" customHeight="1" x14ac:dyDescent="0.15">
      <c r="A124" s="429"/>
      <c r="B124" s="244" t="s">
        <v>230</v>
      </c>
      <c r="C124" s="314"/>
      <c r="D124" s="290" t="s">
        <v>165</v>
      </c>
      <c r="E124" s="291" t="s">
        <v>139</v>
      </c>
      <c r="F124" s="273"/>
      <c r="G124" s="208">
        <f>'資金収支明細書（別紙３）'!N125</f>
        <v>7770000</v>
      </c>
      <c r="H124" s="208">
        <v>7770000</v>
      </c>
      <c r="I124" s="208">
        <f t="shared" si="3"/>
        <v>0</v>
      </c>
      <c r="J124" s="274"/>
    </row>
    <row r="125" spans="1:10" ht="12.75" customHeight="1" x14ac:dyDescent="0.15">
      <c r="A125" s="429"/>
      <c r="B125" s="244"/>
      <c r="C125" s="285" t="s">
        <v>173</v>
      </c>
      <c r="D125" s="275" t="s">
        <v>22</v>
      </c>
      <c r="E125" s="268"/>
      <c r="F125" s="269"/>
      <c r="G125" s="207">
        <f>'資金収支明細書（別紙３）'!N126</f>
        <v>0</v>
      </c>
      <c r="H125" s="207">
        <v>0</v>
      </c>
      <c r="I125" s="207">
        <f t="shared" si="3"/>
        <v>0</v>
      </c>
      <c r="J125" s="270"/>
    </row>
    <row r="126" spans="1:10" ht="12.75" customHeight="1" x14ac:dyDescent="0.15">
      <c r="A126" s="429"/>
      <c r="B126" s="244"/>
      <c r="C126" s="287"/>
      <c r="D126" s="276" t="s">
        <v>168</v>
      </c>
      <c r="E126" s="253" t="s">
        <v>140</v>
      </c>
      <c r="F126" s="251"/>
      <c r="G126" s="205">
        <f>'資金収支明細書（別紙３）'!N127</f>
        <v>0</v>
      </c>
      <c r="H126" s="205">
        <v>0</v>
      </c>
      <c r="I126" s="205">
        <f t="shared" si="3"/>
        <v>0</v>
      </c>
      <c r="J126" s="249"/>
    </row>
    <row r="127" spans="1:10" hidden="1" outlineLevel="1" x14ac:dyDescent="0.15">
      <c r="A127" s="429"/>
      <c r="B127" s="244"/>
      <c r="C127" s="289"/>
      <c r="D127" s="290" t="s">
        <v>165</v>
      </c>
      <c r="E127" s="291" t="s">
        <v>141</v>
      </c>
      <c r="F127" s="273"/>
      <c r="G127" s="208">
        <f>'資金収支明細書（別紙３）'!N128</f>
        <v>0</v>
      </c>
      <c r="H127" s="208">
        <v>0</v>
      </c>
      <c r="I127" s="208">
        <f t="shared" si="3"/>
        <v>0</v>
      </c>
      <c r="J127" s="274"/>
    </row>
    <row r="128" spans="1:10" ht="12.75" customHeight="1" collapsed="1" x14ac:dyDescent="0.15">
      <c r="A128" s="429"/>
      <c r="B128" s="244" t="s">
        <v>229</v>
      </c>
      <c r="C128" s="297" t="s">
        <v>176</v>
      </c>
      <c r="D128" s="298" t="s">
        <v>23</v>
      </c>
      <c r="E128" s="299"/>
      <c r="F128" s="315"/>
      <c r="G128" s="211">
        <f>'資金収支明細書（別紙３）'!N129</f>
        <v>0</v>
      </c>
      <c r="H128" s="211">
        <v>0</v>
      </c>
      <c r="I128" s="211">
        <f t="shared" si="3"/>
        <v>0</v>
      </c>
      <c r="J128" s="301"/>
    </row>
    <row r="129" spans="1:10" ht="12.75" customHeight="1" thickBot="1" x14ac:dyDescent="0.2">
      <c r="A129" s="429"/>
      <c r="B129" s="244" t="s">
        <v>230</v>
      </c>
      <c r="C129" s="316" t="s">
        <v>203</v>
      </c>
      <c r="D129" s="275" t="s">
        <v>24</v>
      </c>
      <c r="E129" s="268"/>
      <c r="F129" s="269"/>
      <c r="G129" s="207">
        <f>'資金収支明細書（別紙３）'!N130</f>
        <v>0</v>
      </c>
      <c r="H129" s="207">
        <v>0</v>
      </c>
      <c r="I129" s="207">
        <f t="shared" si="3"/>
        <v>0</v>
      </c>
      <c r="J129" s="270"/>
    </row>
    <row r="130" spans="1:10" hidden="1" outlineLevel="1" x14ac:dyDescent="0.15">
      <c r="A130" s="429"/>
      <c r="B130" s="244"/>
      <c r="C130" s="287"/>
      <c r="D130" s="276" t="s">
        <v>163</v>
      </c>
      <c r="E130" s="253" t="s">
        <v>142</v>
      </c>
      <c r="F130" s="251"/>
      <c r="G130" s="205">
        <f>'資金収支明細書（別紙３）'!N131</f>
        <v>0</v>
      </c>
      <c r="H130" s="205">
        <v>0</v>
      </c>
      <c r="I130" s="205">
        <f t="shared" si="3"/>
        <v>0</v>
      </c>
      <c r="J130" s="254"/>
    </row>
    <row r="131" spans="1:10" hidden="1" outlineLevel="1" x14ac:dyDescent="0.15">
      <c r="A131" s="429"/>
      <c r="B131" s="244"/>
      <c r="C131" s="287"/>
      <c r="D131" s="276" t="s">
        <v>165</v>
      </c>
      <c r="E131" s="253" t="s">
        <v>143</v>
      </c>
      <c r="F131" s="251"/>
      <c r="G131" s="205">
        <f>'資金収支明細書（別紙３）'!N132</f>
        <v>0</v>
      </c>
      <c r="H131" s="205">
        <v>0</v>
      </c>
      <c r="I131" s="205">
        <f t="shared" si="3"/>
        <v>0</v>
      </c>
      <c r="J131" s="254"/>
    </row>
    <row r="132" spans="1:10" hidden="1" outlineLevel="1" x14ac:dyDescent="0.15">
      <c r="A132" s="429"/>
      <c r="B132" s="244"/>
      <c r="C132" s="289"/>
      <c r="D132" s="290" t="s">
        <v>167</v>
      </c>
      <c r="E132" s="291" t="s">
        <v>226</v>
      </c>
      <c r="F132" s="273"/>
      <c r="G132" s="208">
        <f>'資金収支明細書（別紙３）'!N133</f>
        <v>0</v>
      </c>
      <c r="H132" s="208">
        <v>0</v>
      </c>
      <c r="I132" s="208">
        <f t="shared" si="3"/>
        <v>0</v>
      </c>
      <c r="J132" s="274"/>
    </row>
    <row r="133" spans="1:10" ht="12.75" hidden="1" outlineLevel="1" thickBot="1" x14ac:dyDescent="0.2">
      <c r="A133" s="429"/>
      <c r="B133" s="244"/>
      <c r="C133" s="285" t="s">
        <v>179</v>
      </c>
      <c r="D133" s="245" t="s">
        <v>25</v>
      </c>
      <c r="E133" s="317"/>
      <c r="F133" s="261"/>
      <c r="G133" s="213">
        <f>'資金収支明細書（別紙３）'!N134</f>
        <v>0</v>
      </c>
      <c r="H133" s="213">
        <v>0</v>
      </c>
      <c r="I133" s="213">
        <f t="shared" si="3"/>
        <v>0</v>
      </c>
      <c r="J133" s="318"/>
    </row>
    <row r="134" spans="1:10" ht="12.75" collapsed="1" thickTop="1" x14ac:dyDescent="0.15">
      <c r="A134" s="429"/>
      <c r="B134" s="283"/>
      <c r="C134" s="430" t="s">
        <v>26</v>
      </c>
      <c r="D134" s="431"/>
      <c r="E134" s="431"/>
      <c r="F134" s="432"/>
      <c r="G134" s="210">
        <f>'資金収支明細書（別紙３）'!N135</f>
        <v>7770000</v>
      </c>
      <c r="H134" s="210">
        <v>7770000</v>
      </c>
      <c r="I134" s="210">
        <f t="shared" si="3"/>
        <v>0</v>
      </c>
      <c r="J134" s="284"/>
    </row>
    <row r="135" spans="1:10" ht="12.75" customHeight="1" x14ac:dyDescent="0.15">
      <c r="A135" s="429"/>
      <c r="B135" s="239"/>
      <c r="C135" s="297" t="s">
        <v>162</v>
      </c>
      <c r="D135" s="298" t="s">
        <v>27</v>
      </c>
      <c r="E135" s="299"/>
      <c r="F135" s="315"/>
      <c r="G135" s="211">
        <f>'資金収支明細書（別紙３）'!N136</f>
        <v>18400000</v>
      </c>
      <c r="H135" s="211">
        <v>22390000</v>
      </c>
      <c r="I135" s="211">
        <f t="shared" si="3"/>
        <v>-3990000</v>
      </c>
      <c r="J135" s="301"/>
    </row>
    <row r="136" spans="1:10" ht="12.75" customHeight="1" x14ac:dyDescent="0.15">
      <c r="A136" s="429"/>
      <c r="B136" s="244"/>
      <c r="C136" s="285" t="s">
        <v>173</v>
      </c>
      <c r="D136" s="275" t="s">
        <v>28</v>
      </c>
      <c r="E136" s="268"/>
      <c r="F136" s="269"/>
      <c r="G136" s="207">
        <f>'資金収支明細書（別紙３）'!N137</f>
        <v>4000000</v>
      </c>
      <c r="H136" s="207">
        <v>5600000</v>
      </c>
      <c r="I136" s="207">
        <f t="shared" si="3"/>
        <v>-1600000</v>
      </c>
      <c r="J136" s="270"/>
    </row>
    <row r="137" spans="1:10" ht="12.75" customHeight="1" outlineLevel="1" x14ac:dyDescent="0.15">
      <c r="A137" s="429"/>
      <c r="B137" s="244"/>
      <c r="C137" s="286"/>
      <c r="D137" s="276" t="s">
        <v>163</v>
      </c>
      <c r="E137" s="253" t="s">
        <v>145</v>
      </c>
      <c r="F137" s="251"/>
      <c r="G137" s="205">
        <f>'資金収支明細書（別紙３）'!N138</f>
        <v>0</v>
      </c>
      <c r="H137" s="205">
        <v>0</v>
      </c>
      <c r="I137" s="205">
        <f t="shared" si="3"/>
        <v>0</v>
      </c>
      <c r="J137" s="254"/>
    </row>
    <row r="138" spans="1:10" ht="12.75" customHeight="1" outlineLevel="1" x14ac:dyDescent="0.15">
      <c r="A138" s="429"/>
      <c r="B138" s="244"/>
      <c r="C138" s="286"/>
      <c r="D138" s="276" t="s">
        <v>164</v>
      </c>
      <c r="E138" s="253" t="s">
        <v>146</v>
      </c>
      <c r="F138" s="251"/>
      <c r="G138" s="205">
        <f>'資金収支明細書（別紙３）'!N139</f>
        <v>0</v>
      </c>
      <c r="H138" s="205">
        <v>0</v>
      </c>
      <c r="I138" s="205">
        <f t="shared" si="3"/>
        <v>0</v>
      </c>
      <c r="J138" s="254"/>
    </row>
    <row r="139" spans="1:10" ht="12.75" customHeight="1" x14ac:dyDescent="0.15">
      <c r="A139" s="429"/>
      <c r="B139" s="244" t="s">
        <v>232</v>
      </c>
      <c r="C139" s="286"/>
      <c r="D139" s="276" t="s">
        <v>166</v>
      </c>
      <c r="E139" s="253" t="s">
        <v>147</v>
      </c>
      <c r="F139" s="251"/>
      <c r="G139" s="205">
        <f>'資金収支明細書（別紙３）'!N140</f>
        <v>0</v>
      </c>
      <c r="H139" s="205">
        <v>0</v>
      </c>
      <c r="I139" s="205">
        <f t="shared" si="3"/>
        <v>0</v>
      </c>
      <c r="J139" s="249"/>
    </row>
    <row r="140" spans="1:10" ht="27.75" customHeight="1" x14ac:dyDescent="0.15">
      <c r="A140" s="429"/>
      <c r="B140" s="244" t="s">
        <v>231</v>
      </c>
      <c r="C140" s="286"/>
      <c r="D140" s="276" t="s">
        <v>169</v>
      </c>
      <c r="E140" s="253" t="s">
        <v>148</v>
      </c>
      <c r="F140" s="251"/>
      <c r="G140" s="205">
        <f>'資金収支明細書（別紙３）'!N141</f>
        <v>1000000</v>
      </c>
      <c r="H140" s="205">
        <v>4300000</v>
      </c>
      <c r="I140" s="205">
        <f t="shared" si="3"/>
        <v>-3300000</v>
      </c>
      <c r="J140" s="249" t="s">
        <v>421</v>
      </c>
    </row>
    <row r="141" spans="1:10" ht="12.75" customHeight="1" x14ac:dyDescent="0.15">
      <c r="A141" s="429"/>
      <c r="B141" s="244"/>
      <c r="C141" s="286"/>
      <c r="D141" s="276" t="s">
        <v>170</v>
      </c>
      <c r="E141" s="253" t="s">
        <v>149</v>
      </c>
      <c r="F141" s="251"/>
      <c r="G141" s="205">
        <f>'資金収支明細書（別紙３）'!N142</f>
        <v>3000000</v>
      </c>
      <c r="H141" s="205">
        <v>0</v>
      </c>
      <c r="I141" s="205">
        <f t="shared" si="3"/>
        <v>3000000</v>
      </c>
      <c r="J141" s="254" t="s">
        <v>420</v>
      </c>
    </row>
    <row r="142" spans="1:10" ht="13.5" hidden="1" outlineLevel="1" x14ac:dyDescent="0.15">
      <c r="A142" s="429"/>
      <c r="B142" s="244" t="s">
        <v>231</v>
      </c>
      <c r="C142" s="286"/>
      <c r="D142" s="276" t="s">
        <v>171</v>
      </c>
      <c r="E142" s="253" t="s">
        <v>150</v>
      </c>
      <c r="F142" s="251"/>
      <c r="G142" s="205">
        <f>'資金収支明細書（別紙３）'!N143</f>
        <v>0</v>
      </c>
      <c r="H142" s="205">
        <v>0</v>
      </c>
      <c r="I142" s="205">
        <f t="shared" si="3"/>
        <v>0</v>
      </c>
      <c r="J142" s="254"/>
    </row>
    <row r="143" spans="1:10" hidden="1" outlineLevel="1" x14ac:dyDescent="0.15">
      <c r="A143" s="429"/>
      <c r="B143" s="244"/>
      <c r="C143" s="286"/>
      <c r="D143" s="276" t="s">
        <v>182</v>
      </c>
      <c r="E143" s="253" t="s">
        <v>151</v>
      </c>
      <c r="F143" s="251"/>
      <c r="G143" s="205">
        <f>'資金収支明細書（別紙３）'!N144</f>
        <v>0</v>
      </c>
      <c r="H143" s="205">
        <v>0</v>
      </c>
      <c r="I143" s="205">
        <f t="shared" si="3"/>
        <v>0</v>
      </c>
      <c r="J143" s="254"/>
    </row>
    <row r="144" spans="1:10" hidden="1" outlineLevel="1" x14ac:dyDescent="0.15">
      <c r="A144" s="429"/>
      <c r="B144" s="244"/>
      <c r="C144" s="286"/>
      <c r="D144" s="276" t="s">
        <v>183</v>
      </c>
      <c r="E144" s="253" t="s">
        <v>152</v>
      </c>
      <c r="F144" s="251"/>
      <c r="G144" s="205">
        <f>'資金収支明細書（別紙３）'!N145</f>
        <v>0</v>
      </c>
      <c r="H144" s="205">
        <v>0</v>
      </c>
      <c r="I144" s="205">
        <f t="shared" si="3"/>
        <v>0</v>
      </c>
      <c r="J144" s="254"/>
    </row>
    <row r="145" spans="1:10" hidden="1" outlineLevel="1" x14ac:dyDescent="0.15">
      <c r="A145" s="429"/>
      <c r="B145" s="244"/>
      <c r="C145" s="287"/>
      <c r="D145" s="276" t="s">
        <v>184</v>
      </c>
      <c r="E145" s="253" t="s">
        <v>153</v>
      </c>
      <c r="F145" s="251"/>
      <c r="G145" s="205">
        <f>'資金収支明細書（別紙３）'!N146</f>
        <v>0</v>
      </c>
      <c r="H145" s="205">
        <v>0</v>
      </c>
      <c r="I145" s="205">
        <f t="shared" si="3"/>
        <v>0</v>
      </c>
      <c r="J145" s="254"/>
    </row>
    <row r="146" spans="1:10" hidden="1" outlineLevel="1" x14ac:dyDescent="0.15">
      <c r="A146" s="429"/>
      <c r="B146" s="244"/>
      <c r="C146" s="287"/>
      <c r="D146" s="276" t="s">
        <v>185</v>
      </c>
      <c r="E146" s="253" t="s">
        <v>154</v>
      </c>
      <c r="F146" s="251"/>
      <c r="G146" s="205">
        <f>'資金収支明細書（別紙３）'!N147</f>
        <v>0</v>
      </c>
      <c r="H146" s="205">
        <v>0</v>
      </c>
      <c r="I146" s="205">
        <f t="shared" si="3"/>
        <v>0</v>
      </c>
      <c r="J146" s="254"/>
    </row>
    <row r="147" spans="1:10" ht="12.75" customHeight="1" collapsed="1" x14ac:dyDescent="0.15">
      <c r="A147" s="429"/>
      <c r="B147" s="244"/>
      <c r="C147" s="289"/>
      <c r="D147" s="290" t="s">
        <v>186</v>
      </c>
      <c r="E147" s="291" t="s">
        <v>225</v>
      </c>
      <c r="F147" s="273"/>
      <c r="G147" s="208">
        <f>'資金収支明細書（別紙３）'!N148</f>
        <v>0</v>
      </c>
      <c r="H147" s="208">
        <v>1300000</v>
      </c>
      <c r="I147" s="208">
        <f t="shared" si="3"/>
        <v>-1300000</v>
      </c>
      <c r="J147" s="274"/>
    </row>
    <row r="148" spans="1:10" hidden="1" outlineLevel="1" x14ac:dyDescent="0.15">
      <c r="A148" s="429"/>
      <c r="B148" s="244"/>
      <c r="C148" s="294" t="s">
        <v>176</v>
      </c>
      <c r="D148" s="264" t="s">
        <v>29</v>
      </c>
      <c r="E148" s="265"/>
      <c r="F148" s="266"/>
      <c r="G148" s="206">
        <f>'資金収支明細書（別紙３）'!N149</f>
        <v>0</v>
      </c>
      <c r="H148" s="206">
        <v>0</v>
      </c>
      <c r="I148" s="206">
        <f t="shared" si="3"/>
        <v>0</v>
      </c>
      <c r="J148" s="267"/>
    </row>
    <row r="149" spans="1:10" ht="12.75" collapsed="1" thickBot="1" x14ac:dyDescent="0.2">
      <c r="A149" s="429"/>
      <c r="B149" s="244"/>
      <c r="C149" s="297" t="s">
        <v>178</v>
      </c>
      <c r="D149" s="298" t="s">
        <v>30</v>
      </c>
      <c r="E149" s="299"/>
      <c r="F149" s="315"/>
      <c r="G149" s="211">
        <f>'資金収支明細書（別紙３）'!N150</f>
        <v>5060000</v>
      </c>
      <c r="H149" s="211">
        <v>6400000</v>
      </c>
      <c r="I149" s="211">
        <f t="shared" si="3"/>
        <v>-1340000</v>
      </c>
      <c r="J149" s="319" t="s">
        <v>401</v>
      </c>
    </row>
    <row r="150" spans="1:10" ht="12.75" hidden="1" outlineLevel="1" thickBot="1" x14ac:dyDescent="0.2">
      <c r="A150" s="429"/>
      <c r="B150" s="244"/>
      <c r="C150" s="285" t="s">
        <v>179</v>
      </c>
      <c r="D150" s="245" t="s">
        <v>31</v>
      </c>
      <c r="E150" s="317"/>
      <c r="F150" s="261"/>
      <c r="G150" s="213">
        <f>'資金収支明細書（別紙３）'!N151</f>
        <v>0</v>
      </c>
      <c r="H150" s="213">
        <v>0</v>
      </c>
      <c r="I150" s="213">
        <f t="shared" si="3"/>
        <v>0</v>
      </c>
      <c r="J150" s="318"/>
    </row>
    <row r="151" spans="1:10" ht="12.75" customHeight="1" collapsed="1" thickTop="1" thickBot="1" x14ac:dyDescent="0.2">
      <c r="A151" s="429"/>
      <c r="B151" s="320"/>
      <c r="C151" s="436" t="s">
        <v>32</v>
      </c>
      <c r="D151" s="437"/>
      <c r="E151" s="437"/>
      <c r="F151" s="438"/>
      <c r="G151" s="306">
        <f>'資金収支明細書（別紙３）'!N152</f>
        <v>27460000</v>
      </c>
      <c r="H151" s="212">
        <v>34390000</v>
      </c>
      <c r="I151" s="212">
        <f t="shared" si="3"/>
        <v>-6930000</v>
      </c>
      <c r="J151" s="307"/>
    </row>
    <row r="152" spans="1:10" ht="12.75" customHeight="1" thickTop="1" x14ac:dyDescent="0.15">
      <c r="A152" s="321"/>
      <c r="B152" s="322" t="s">
        <v>33</v>
      </c>
      <c r="C152" s="271"/>
      <c r="D152" s="271"/>
      <c r="E152" s="271"/>
      <c r="F152" s="323"/>
      <c r="G152" s="206">
        <f>'資金収支明細書（別紙３）'!N153</f>
        <v>-19690000</v>
      </c>
      <c r="H152" s="210">
        <v>-26620000</v>
      </c>
      <c r="I152" s="210">
        <f t="shared" si="3"/>
        <v>6930000</v>
      </c>
      <c r="J152" s="284"/>
    </row>
    <row r="153" spans="1:10" ht="13.5" hidden="1" customHeight="1" outlineLevel="1" x14ac:dyDescent="0.15">
      <c r="A153" s="349" t="s">
        <v>34</v>
      </c>
      <c r="B153" s="324"/>
      <c r="C153" s="311" t="s">
        <v>162</v>
      </c>
      <c r="D153" s="245" t="s">
        <v>35</v>
      </c>
      <c r="E153" s="317"/>
      <c r="F153" s="261"/>
      <c r="G153" s="213">
        <f>'資金収支明細書（別紙３）'!N154</f>
        <v>0</v>
      </c>
      <c r="H153" s="213">
        <v>0</v>
      </c>
      <c r="I153" s="213">
        <f t="shared" si="3"/>
        <v>0</v>
      </c>
      <c r="J153" s="318"/>
    </row>
    <row r="154" spans="1:10" ht="12" hidden="1" customHeight="1" outlineLevel="1" x14ac:dyDescent="0.15">
      <c r="A154" s="350"/>
      <c r="B154" s="325"/>
      <c r="C154" s="297" t="s">
        <v>173</v>
      </c>
      <c r="D154" s="298" t="s">
        <v>36</v>
      </c>
      <c r="E154" s="299"/>
      <c r="F154" s="315"/>
      <c r="G154" s="211">
        <f>'資金収支明細書（別紙３）'!N155</f>
        <v>0</v>
      </c>
      <c r="H154" s="211">
        <v>0</v>
      </c>
      <c r="I154" s="211">
        <f t="shared" si="3"/>
        <v>0</v>
      </c>
      <c r="J154" s="301"/>
    </row>
    <row r="155" spans="1:10" ht="12" hidden="1" customHeight="1" outlineLevel="1" x14ac:dyDescent="0.15">
      <c r="A155" s="350"/>
      <c r="B155" s="325"/>
      <c r="C155" s="297" t="s">
        <v>176</v>
      </c>
      <c r="D155" s="298" t="s">
        <v>37</v>
      </c>
      <c r="E155" s="299"/>
      <c r="F155" s="315"/>
      <c r="G155" s="211">
        <f>'資金収支明細書（別紙３）'!N156</f>
        <v>0</v>
      </c>
      <c r="H155" s="211">
        <v>0</v>
      </c>
      <c r="I155" s="211">
        <f t="shared" si="3"/>
        <v>0</v>
      </c>
      <c r="J155" s="301"/>
    </row>
    <row r="156" spans="1:10" ht="12" hidden="1" customHeight="1" outlineLevel="1" x14ac:dyDescent="0.15">
      <c r="A156" s="350"/>
      <c r="B156" s="325"/>
      <c r="C156" s="297" t="s">
        <v>178</v>
      </c>
      <c r="D156" s="298" t="s">
        <v>38</v>
      </c>
      <c r="E156" s="299"/>
      <c r="F156" s="315"/>
      <c r="G156" s="211">
        <f>'資金収支明細書（別紙３）'!N157</f>
        <v>0</v>
      </c>
      <c r="H156" s="211">
        <v>0</v>
      </c>
      <c r="I156" s="211">
        <f t="shared" si="3"/>
        <v>0</v>
      </c>
      <c r="J156" s="301"/>
    </row>
    <row r="157" spans="1:10" ht="12.75" customHeight="1" collapsed="1" x14ac:dyDescent="0.15">
      <c r="A157" s="450" t="s">
        <v>356</v>
      </c>
      <c r="B157" s="325"/>
      <c r="C157" s="285" t="s">
        <v>179</v>
      </c>
      <c r="D157" s="275" t="s">
        <v>39</v>
      </c>
      <c r="E157" s="268"/>
      <c r="F157" s="269"/>
      <c r="G157" s="207">
        <f>'資金収支明細書（別紙３）'!N158</f>
        <v>11000000</v>
      </c>
      <c r="H157" s="207">
        <v>21430000</v>
      </c>
      <c r="I157" s="207">
        <f t="shared" si="3"/>
        <v>-10430000</v>
      </c>
      <c r="J157" s="270"/>
    </row>
    <row r="158" spans="1:10" ht="12.75" customHeight="1" x14ac:dyDescent="0.15">
      <c r="A158" s="450"/>
      <c r="B158" s="325"/>
      <c r="C158" s="286"/>
      <c r="D158" s="276" t="s">
        <v>163</v>
      </c>
      <c r="E158" s="253" t="s">
        <v>156</v>
      </c>
      <c r="F158" s="251"/>
      <c r="G158" s="205">
        <f>'資金収支明細書（別紙３）'!N159</f>
        <v>1000000</v>
      </c>
      <c r="H158" s="205">
        <v>1430000</v>
      </c>
      <c r="I158" s="205">
        <f t="shared" si="3"/>
        <v>-430000</v>
      </c>
      <c r="J158" s="249" t="s">
        <v>367</v>
      </c>
    </row>
    <row r="159" spans="1:10" ht="12" hidden="1" customHeight="1" outlineLevel="1" x14ac:dyDescent="0.15">
      <c r="A159" s="450"/>
      <c r="B159" s="325"/>
      <c r="C159" s="286"/>
      <c r="D159" s="276" t="s">
        <v>200</v>
      </c>
      <c r="E159" s="253" t="s">
        <v>157</v>
      </c>
      <c r="F159" s="251"/>
      <c r="G159" s="205">
        <f>'資金収支明細書（別紙３）'!N160</f>
        <v>0</v>
      </c>
      <c r="H159" s="205">
        <v>0</v>
      </c>
      <c r="I159" s="205">
        <f t="shared" si="3"/>
        <v>0</v>
      </c>
      <c r="J159" s="254"/>
    </row>
    <row r="160" spans="1:10" ht="12.75" customHeight="1" collapsed="1" x14ac:dyDescent="0.15">
      <c r="A160" s="450"/>
      <c r="B160" s="325" t="s">
        <v>229</v>
      </c>
      <c r="C160" s="286"/>
      <c r="D160" s="279" t="s">
        <v>167</v>
      </c>
      <c r="E160" s="280" t="s">
        <v>224</v>
      </c>
      <c r="F160" s="281"/>
      <c r="G160" s="209">
        <f>'資金収支明細書（別紙３）'!N161</f>
        <v>10000000</v>
      </c>
      <c r="H160" s="209">
        <v>20000000</v>
      </c>
      <c r="I160" s="209">
        <f t="shared" si="3"/>
        <v>-10000000</v>
      </c>
      <c r="J160" s="326" t="s">
        <v>408</v>
      </c>
    </row>
    <row r="161" spans="1:10" ht="12" hidden="1" customHeight="1" outlineLevel="1" x14ac:dyDescent="0.15">
      <c r="A161" s="450"/>
      <c r="B161" s="325"/>
      <c r="C161" s="297" t="s">
        <v>181</v>
      </c>
      <c r="D161" s="298" t="s">
        <v>40</v>
      </c>
      <c r="E161" s="299"/>
      <c r="F161" s="315"/>
      <c r="G161" s="211">
        <f>'資金収支明細書（別紙３）'!N162</f>
        <v>0</v>
      </c>
      <c r="H161" s="211">
        <v>0</v>
      </c>
      <c r="I161" s="211">
        <f t="shared" si="3"/>
        <v>0</v>
      </c>
      <c r="J161" s="301"/>
    </row>
    <row r="162" spans="1:10" ht="12" hidden="1" customHeight="1" outlineLevel="1" x14ac:dyDescent="0.15">
      <c r="A162" s="450"/>
      <c r="B162" s="325"/>
      <c r="C162" s="297" t="s">
        <v>201</v>
      </c>
      <c r="D162" s="298" t="s">
        <v>41</v>
      </c>
      <c r="E162" s="299"/>
      <c r="F162" s="315"/>
      <c r="G162" s="211">
        <f>'資金収支明細書（別紙３）'!N163</f>
        <v>0</v>
      </c>
      <c r="H162" s="211">
        <v>0</v>
      </c>
      <c r="I162" s="211">
        <f t="shared" si="3"/>
        <v>0</v>
      </c>
      <c r="J162" s="301"/>
    </row>
    <row r="163" spans="1:10" ht="12" hidden="1" customHeight="1" outlineLevel="1" x14ac:dyDescent="0.15">
      <c r="A163" s="450"/>
      <c r="B163" s="325"/>
      <c r="C163" s="297" t="s">
        <v>204</v>
      </c>
      <c r="D163" s="298" t="s">
        <v>42</v>
      </c>
      <c r="E163" s="299"/>
      <c r="F163" s="315"/>
      <c r="G163" s="211">
        <f>'資金収支明細書（別紙３）'!N164</f>
        <v>0</v>
      </c>
      <c r="H163" s="211">
        <v>0</v>
      </c>
      <c r="I163" s="211">
        <f t="shared" si="3"/>
        <v>0</v>
      </c>
      <c r="J163" s="301"/>
    </row>
    <row r="164" spans="1:10" ht="12" hidden="1" customHeight="1" outlineLevel="1" x14ac:dyDescent="0.15">
      <c r="A164" s="450"/>
      <c r="B164" s="325"/>
      <c r="C164" s="297" t="s">
        <v>205</v>
      </c>
      <c r="D164" s="298" t="s">
        <v>43</v>
      </c>
      <c r="E164" s="299"/>
      <c r="F164" s="315"/>
      <c r="G164" s="211">
        <f>'資金収支明細書（別紙３）'!N165</f>
        <v>0</v>
      </c>
      <c r="H164" s="211">
        <v>0</v>
      </c>
      <c r="I164" s="211">
        <f t="shared" si="3"/>
        <v>0</v>
      </c>
      <c r="J164" s="301"/>
    </row>
    <row r="165" spans="1:10" ht="12" hidden="1" customHeight="1" outlineLevel="1" x14ac:dyDescent="0.15">
      <c r="A165" s="450"/>
      <c r="B165" s="325"/>
      <c r="C165" s="297" t="s">
        <v>206</v>
      </c>
      <c r="D165" s="298" t="s">
        <v>44</v>
      </c>
      <c r="E165" s="299"/>
      <c r="F165" s="315"/>
      <c r="G165" s="211">
        <f>'資金収支明細書（別紙３）'!N166</f>
        <v>0</v>
      </c>
      <c r="H165" s="211">
        <v>0</v>
      </c>
      <c r="I165" s="211">
        <f t="shared" si="3"/>
        <v>0</v>
      </c>
      <c r="J165" s="301"/>
    </row>
    <row r="166" spans="1:10" ht="12" hidden="1" customHeight="1" outlineLevel="1" x14ac:dyDescent="0.15">
      <c r="A166" s="450"/>
      <c r="B166" s="325"/>
      <c r="C166" s="297" t="s">
        <v>207</v>
      </c>
      <c r="D166" s="298" t="s">
        <v>45</v>
      </c>
      <c r="E166" s="299"/>
      <c r="F166" s="315"/>
      <c r="G166" s="211">
        <f>'資金収支明細書（別紙３）'!N167</f>
        <v>0</v>
      </c>
      <c r="H166" s="211">
        <v>0</v>
      </c>
      <c r="I166" s="211">
        <f t="shared" si="3"/>
        <v>0</v>
      </c>
      <c r="J166" s="301"/>
    </row>
    <row r="167" spans="1:10" ht="27.75" customHeight="1" collapsed="1" thickBot="1" x14ac:dyDescent="0.2">
      <c r="A167" s="450"/>
      <c r="B167" s="325" t="s">
        <v>230</v>
      </c>
      <c r="C167" s="297" t="s">
        <v>208</v>
      </c>
      <c r="D167" s="298" t="s">
        <v>46</v>
      </c>
      <c r="E167" s="299"/>
      <c r="F167" s="315"/>
      <c r="G167" s="211">
        <f>'資金収支明細書（別紙３）'!N168</f>
        <v>11000000</v>
      </c>
      <c r="H167" s="211">
        <v>9000000</v>
      </c>
      <c r="I167" s="211">
        <f t="shared" si="3"/>
        <v>2000000</v>
      </c>
      <c r="J167" s="319" t="s">
        <v>411</v>
      </c>
    </row>
    <row r="168" spans="1:10" ht="12.75" hidden="1" customHeight="1" outlineLevel="1" thickBot="1" x14ac:dyDescent="0.2">
      <c r="A168" s="450"/>
      <c r="B168" s="325"/>
      <c r="C168" s="285" t="s">
        <v>209</v>
      </c>
      <c r="D168" s="275" t="s">
        <v>47</v>
      </c>
      <c r="E168" s="268"/>
      <c r="F168" s="269"/>
      <c r="G168" s="207">
        <f>'資金収支明細書（別紙３）'!N169</f>
        <v>0</v>
      </c>
      <c r="H168" s="207">
        <v>0</v>
      </c>
      <c r="I168" s="207">
        <f t="shared" si="3"/>
        <v>0</v>
      </c>
      <c r="J168" s="270"/>
    </row>
    <row r="169" spans="1:10" ht="12.75" collapsed="1" thickTop="1" x14ac:dyDescent="0.15">
      <c r="A169" s="450"/>
      <c r="B169" s="327"/>
      <c r="C169" s="430" t="s">
        <v>48</v>
      </c>
      <c r="D169" s="431"/>
      <c r="E169" s="431"/>
      <c r="F169" s="432"/>
      <c r="G169" s="210">
        <f>'資金収支明細書（別紙３）'!N170</f>
        <v>22000000</v>
      </c>
      <c r="H169" s="210">
        <v>30430000</v>
      </c>
      <c r="I169" s="210">
        <f t="shared" si="3"/>
        <v>-8430000</v>
      </c>
      <c r="J169" s="284"/>
    </row>
    <row r="170" spans="1:10" ht="13.5" hidden="1" customHeight="1" outlineLevel="1" x14ac:dyDescent="0.15">
      <c r="A170" s="350"/>
      <c r="B170" s="239"/>
      <c r="C170" s="311" t="s">
        <v>162</v>
      </c>
      <c r="D170" s="245" t="s">
        <v>49</v>
      </c>
      <c r="E170" s="317"/>
      <c r="F170" s="261"/>
      <c r="G170" s="213">
        <f>'資金収支明細書（別紙３）'!N171</f>
        <v>0</v>
      </c>
      <c r="H170" s="213">
        <v>0</v>
      </c>
      <c r="I170" s="213">
        <f t="shared" si="3"/>
        <v>0</v>
      </c>
      <c r="J170" s="318"/>
    </row>
    <row r="171" spans="1:10" ht="12" hidden="1" customHeight="1" outlineLevel="1" x14ac:dyDescent="0.15">
      <c r="A171" s="350"/>
      <c r="B171" s="244"/>
      <c r="C171" s="297" t="s">
        <v>172</v>
      </c>
      <c r="D171" s="298" t="s">
        <v>50</v>
      </c>
      <c r="E171" s="299"/>
      <c r="F171" s="315"/>
      <c r="G171" s="211">
        <f>'資金収支明細書（別紙３）'!N172</f>
        <v>0</v>
      </c>
      <c r="H171" s="211">
        <v>0</v>
      </c>
      <c r="I171" s="211">
        <f t="shared" si="3"/>
        <v>0</v>
      </c>
      <c r="J171" s="301"/>
    </row>
    <row r="172" spans="1:10" ht="12" hidden="1" customHeight="1" outlineLevel="1" x14ac:dyDescent="0.15">
      <c r="A172" s="350"/>
      <c r="B172" s="244"/>
      <c r="C172" s="297" t="s">
        <v>175</v>
      </c>
      <c r="D172" s="298" t="s">
        <v>51</v>
      </c>
      <c r="E172" s="299"/>
      <c r="F172" s="315"/>
      <c r="G172" s="211">
        <f>'資金収支明細書（別紙３）'!N173</f>
        <v>0</v>
      </c>
      <c r="H172" s="211">
        <v>0</v>
      </c>
      <c r="I172" s="211">
        <f t="shared" si="3"/>
        <v>0</v>
      </c>
      <c r="J172" s="301"/>
    </row>
    <row r="173" spans="1:10" ht="12.75" customHeight="1" collapsed="1" x14ac:dyDescent="0.15">
      <c r="A173" s="450" t="s">
        <v>356</v>
      </c>
      <c r="B173" s="244"/>
      <c r="C173" s="285" t="s">
        <v>177</v>
      </c>
      <c r="D173" s="275" t="s">
        <v>52</v>
      </c>
      <c r="E173" s="268"/>
      <c r="F173" s="269"/>
      <c r="G173" s="207">
        <f>'資金収支明細書（別紙３）'!N174</f>
        <v>7370000</v>
      </c>
      <c r="H173" s="207">
        <v>6910000</v>
      </c>
      <c r="I173" s="207">
        <f t="shared" si="3"/>
        <v>460000</v>
      </c>
      <c r="J173" s="270"/>
    </row>
    <row r="174" spans="1:10" ht="12.75" customHeight="1" x14ac:dyDescent="0.15">
      <c r="A174" s="450"/>
      <c r="B174" s="244"/>
      <c r="C174" s="286"/>
      <c r="D174" s="276" t="s">
        <v>163</v>
      </c>
      <c r="E174" s="253" t="s">
        <v>159</v>
      </c>
      <c r="F174" s="251"/>
      <c r="G174" s="205">
        <f>'資金収支明細書（別紙３）'!N175</f>
        <v>7370000</v>
      </c>
      <c r="H174" s="205">
        <v>6910000</v>
      </c>
      <c r="I174" s="205">
        <f t="shared" si="3"/>
        <v>460000</v>
      </c>
      <c r="J174" s="254"/>
    </row>
    <row r="175" spans="1:10" ht="12" hidden="1" customHeight="1" outlineLevel="1" x14ac:dyDescent="0.15">
      <c r="A175" s="450"/>
      <c r="B175" s="244"/>
      <c r="C175" s="286"/>
      <c r="D175" s="276" t="s">
        <v>200</v>
      </c>
      <c r="E175" s="253" t="s">
        <v>160</v>
      </c>
      <c r="F175" s="251"/>
      <c r="G175" s="205">
        <f>'資金収支明細書（別紙３）'!N176</f>
        <v>0</v>
      </c>
      <c r="H175" s="205">
        <v>0</v>
      </c>
      <c r="I175" s="205">
        <f t="shared" si="3"/>
        <v>0</v>
      </c>
      <c r="J175" s="254"/>
    </row>
    <row r="176" spans="1:10" ht="12.75" customHeight="1" collapsed="1" x14ac:dyDescent="0.15">
      <c r="A176" s="450"/>
      <c r="B176" s="244"/>
      <c r="C176" s="286"/>
      <c r="D176" s="279" t="s">
        <v>167</v>
      </c>
      <c r="E176" s="280" t="s">
        <v>223</v>
      </c>
      <c r="F176" s="281"/>
      <c r="G176" s="209">
        <f>'資金収支明細書（別紙３）'!N177</f>
        <v>0</v>
      </c>
      <c r="H176" s="209">
        <v>0</v>
      </c>
      <c r="I176" s="209">
        <f t="shared" si="3"/>
        <v>0</v>
      </c>
      <c r="J176" s="326"/>
    </row>
    <row r="177" spans="1:10" ht="12" hidden="1" customHeight="1" outlineLevel="1" x14ac:dyDescent="0.15">
      <c r="A177" s="450"/>
      <c r="B177" s="244"/>
      <c r="C177" s="297" t="s">
        <v>179</v>
      </c>
      <c r="D177" s="298" t="s">
        <v>53</v>
      </c>
      <c r="E177" s="299"/>
      <c r="F177" s="315"/>
      <c r="G177" s="211">
        <f>'資金収支明細書（別紙３）'!N178</f>
        <v>0</v>
      </c>
      <c r="H177" s="211">
        <v>0</v>
      </c>
      <c r="I177" s="211">
        <f t="shared" si="3"/>
        <v>0</v>
      </c>
      <c r="J177" s="301"/>
    </row>
    <row r="178" spans="1:10" ht="12" hidden="1" customHeight="1" outlineLevel="1" x14ac:dyDescent="0.15">
      <c r="A178" s="450"/>
      <c r="B178" s="244"/>
      <c r="C178" s="297" t="s">
        <v>180</v>
      </c>
      <c r="D178" s="298" t="s">
        <v>54</v>
      </c>
      <c r="E178" s="299"/>
      <c r="F178" s="315"/>
      <c r="G178" s="211">
        <f>'資金収支明細書（別紙３）'!N179</f>
        <v>0</v>
      </c>
      <c r="H178" s="211">
        <v>0</v>
      </c>
      <c r="I178" s="211">
        <f t="shared" si="3"/>
        <v>0</v>
      </c>
      <c r="J178" s="301"/>
    </row>
    <row r="179" spans="1:10" ht="12" hidden="1" customHeight="1" outlineLevel="1" x14ac:dyDescent="0.15">
      <c r="A179" s="450"/>
      <c r="B179" s="244"/>
      <c r="C179" s="297" t="s">
        <v>201</v>
      </c>
      <c r="D179" s="298" t="s">
        <v>55</v>
      </c>
      <c r="E179" s="299"/>
      <c r="F179" s="315"/>
      <c r="G179" s="211">
        <f>'資金収支明細書（別紙３）'!N180</f>
        <v>0</v>
      </c>
      <c r="H179" s="211">
        <v>0</v>
      </c>
      <c r="I179" s="211">
        <f t="shared" si="3"/>
        <v>0</v>
      </c>
      <c r="J179" s="301"/>
    </row>
    <row r="180" spans="1:10" ht="12" hidden="1" customHeight="1" outlineLevel="1" x14ac:dyDescent="0.15">
      <c r="A180" s="450"/>
      <c r="B180" s="244"/>
      <c r="C180" s="297" t="s">
        <v>204</v>
      </c>
      <c r="D180" s="298" t="s">
        <v>56</v>
      </c>
      <c r="E180" s="299"/>
      <c r="F180" s="315"/>
      <c r="G180" s="211">
        <f>'資金収支明細書（別紙３）'!N181</f>
        <v>0</v>
      </c>
      <c r="H180" s="211">
        <v>0</v>
      </c>
      <c r="I180" s="211">
        <f t="shared" si="3"/>
        <v>0</v>
      </c>
      <c r="J180" s="301"/>
    </row>
    <row r="181" spans="1:10" ht="12" hidden="1" customHeight="1" outlineLevel="1" x14ac:dyDescent="0.15">
      <c r="A181" s="450"/>
      <c r="B181" s="244"/>
      <c r="C181" s="297" t="s">
        <v>205</v>
      </c>
      <c r="D181" s="298" t="s">
        <v>57</v>
      </c>
      <c r="E181" s="299"/>
      <c r="F181" s="315"/>
      <c r="G181" s="211">
        <f>'資金収支明細書（別紙３）'!N182</f>
        <v>0</v>
      </c>
      <c r="H181" s="211">
        <v>0</v>
      </c>
      <c r="I181" s="211">
        <f t="shared" si="3"/>
        <v>0</v>
      </c>
      <c r="J181" s="301"/>
    </row>
    <row r="182" spans="1:10" ht="12" hidden="1" customHeight="1" outlineLevel="1" x14ac:dyDescent="0.15">
      <c r="A182" s="450"/>
      <c r="B182" s="244"/>
      <c r="C182" s="297" t="s">
        <v>206</v>
      </c>
      <c r="D182" s="298" t="s">
        <v>58</v>
      </c>
      <c r="E182" s="299"/>
      <c r="F182" s="315"/>
      <c r="G182" s="211">
        <f>'資金収支明細書（別紙３）'!N183</f>
        <v>0</v>
      </c>
      <c r="H182" s="211">
        <v>0</v>
      </c>
      <c r="I182" s="211">
        <f t="shared" si="3"/>
        <v>0</v>
      </c>
      <c r="J182" s="301"/>
    </row>
    <row r="183" spans="1:10" ht="24.75" customHeight="1" collapsed="1" x14ac:dyDescent="0.15">
      <c r="A183" s="450"/>
      <c r="B183" s="244" t="s">
        <v>232</v>
      </c>
      <c r="C183" s="297" t="s">
        <v>207</v>
      </c>
      <c r="D183" s="298" t="s">
        <v>59</v>
      </c>
      <c r="E183" s="299"/>
      <c r="F183" s="315"/>
      <c r="G183" s="211">
        <f>'資金収支明細書（別紙３）'!N184</f>
        <v>11000000</v>
      </c>
      <c r="H183" s="211">
        <v>9000000</v>
      </c>
      <c r="I183" s="211">
        <f t="shared" si="3"/>
        <v>2000000</v>
      </c>
      <c r="J183" s="319" t="s">
        <v>411</v>
      </c>
    </row>
    <row r="184" spans="1:10" ht="12.75" customHeight="1" thickBot="1" x14ac:dyDescent="0.2">
      <c r="A184" s="450"/>
      <c r="B184" s="244" t="s">
        <v>231</v>
      </c>
      <c r="C184" s="285" t="s">
        <v>208</v>
      </c>
      <c r="D184" s="245" t="s">
        <v>60</v>
      </c>
      <c r="E184" s="317"/>
      <c r="F184" s="261"/>
      <c r="G184" s="213">
        <f>'資金収支明細書（別紙３）'!N185</f>
        <v>0</v>
      </c>
      <c r="H184" s="213">
        <v>0</v>
      </c>
      <c r="I184" s="213">
        <f t="shared" si="3"/>
        <v>0</v>
      </c>
      <c r="J184" s="318"/>
    </row>
    <row r="185" spans="1:10" ht="12.75" customHeight="1" thickTop="1" thickBot="1" x14ac:dyDescent="0.2">
      <c r="A185" s="450"/>
      <c r="B185" s="320"/>
      <c r="C185" s="433" t="s">
        <v>61</v>
      </c>
      <c r="D185" s="434"/>
      <c r="E185" s="434"/>
      <c r="F185" s="435"/>
      <c r="G185" s="328">
        <f>'資金収支明細書（別紙３）'!N186</f>
        <v>18370000</v>
      </c>
      <c r="H185" s="214">
        <v>15910000</v>
      </c>
      <c r="I185" s="214">
        <f t="shared" si="3"/>
        <v>2460000</v>
      </c>
      <c r="J185" s="307"/>
    </row>
    <row r="186" spans="1:10" ht="12.75" customHeight="1" thickTop="1" x14ac:dyDescent="0.15">
      <c r="A186" s="450"/>
      <c r="B186" s="456" t="s">
        <v>62</v>
      </c>
      <c r="C186" s="457"/>
      <c r="D186" s="457"/>
      <c r="E186" s="457"/>
      <c r="F186" s="458"/>
      <c r="G186" s="329">
        <f>'資金収支明細書（別紙３）'!N187</f>
        <v>3630000</v>
      </c>
      <c r="H186" s="214">
        <v>14520000</v>
      </c>
      <c r="I186" s="214">
        <f t="shared" si="3"/>
        <v>-10890000</v>
      </c>
      <c r="J186" s="307"/>
    </row>
    <row r="187" spans="1:10" ht="12.75" customHeight="1" thickBot="1" x14ac:dyDescent="0.2">
      <c r="A187" s="452" t="s">
        <v>63</v>
      </c>
      <c r="B187" s="453"/>
      <c r="C187" s="453"/>
      <c r="D187" s="453"/>
      <c r="E187" s="453"/>
      <c r="F187" s="453"/>
      <c r="G187" s="330">
        <f>'資金収支明細書（別紙３）'!N188</f>
        <v>9800000</v>
      </c>
      <c r="H187" s="215">
        <v>10500000</v>
      </c>
      <c r="I187" s="215">
        <f t="shared" ref="I187:I190" si="4">G187-H187</f>
        <v>-700000</v>
      </c>
      <c r="J187" s="331"/>
    </row>
    <row r="188" spans="1:10" ht="12.75" customHeight="1" thickTop="1" x14ac:dyDescent="0.15">
      <c r="A188" s="454" t="s">
        <v>64</v>
      </c>
      <c r="B188" s="455"/>
      <c r="C188" s="455"/>
      <c r="D188" s="455"/>
      <c r="E188" s="455"/>
      <c r="F188" s="455"/>
      <c r="G188" s="332">
        <f>'資金収支明細書（別紙３）'!N189</f>
        <v>-18924000</v>
      </c>
      <c r="H188" s="216">
        <v>-20642000</v>
      </c>
      <c r="I188" s="216">
        <f t="shared" si="4"/>
        <v>1718000</v>
      </c>
      <c r="J188" s="284"/>
    </row>
    <row r="189" spans="1:10" ht="12.75" customHeight="1" x14ac:dyDescent="0.15">
      <c r="A189" s="451" t="s">
        <v>65</v>
      </c>
      <c r="B189" s="426"/>
      <c r="C189" s="426"/>
      <c r="D189" s="426"/>
      <c r="E189" s="426"/>
      <c r="F189" s="426"/>
      <c r="G189" s="333">
        <f>'資金収支明細書（別紙３）'!N190</f>
        <v>157951910</v>
      </c>
      <c r="H189" s="217">
        <v>151376324</v>
      </c>
      <c r="I189" s="217">
        <f t="shared" si="4"/>
        <v>6575586</v>
      </c>
      <c r="J189" s="301"/>
    </row>
    <row r="190" spans="1:10" ht="12.75" customHeight="1" x14ac:dyDescent="0.15">
      <c r="A190" s="451" t="s">
        <v>66</v>
      </c>
      <c r="B190" s="426"/>
      <c r="C190" s="426"/>
      <c r="D190" s="426"/>
      <c r="E190" s="426"/>
      <c r="F190" s="426"/>
      <c r="G190" s="333">
        <f>'資金収支明細書（別紙３）'!N191</f>
        <v>139027910</v>
      </c>
      <c r="H190" s="217">
        <v>130734324</v>
      </c>
      <c r="I190" s="217">
        <f t="shared" si="4"/>
        <v>8293586</v>
      </c>
      <c r="J190" s="301"/>
    </row>
  </sheetData>
  <mergeCells count="19">
    <mergeCell ref="A190:F190"/>
    <mergeCell ref="A187:F187"/>
    <mergeCell ref="A188:F188"/>
    <mergeCell ref="A189:F189"/>
    <mergeCell ref="B186:F186"/>
    <mergeCell ref="A173:A186"/>
    <mergeCell ref="A1:F1"/>
    <mergeCell ref="A122:A151"/>
    <mergeCell ref="C169:F169"/>
    <mergeCell ref="C185:F185"/>
    <mergeCell ref="C57:F57"/>
    <mergeCell ref="C120:F120"/>
    <mergeCell ref="C134:F134"/>
    <mergeCell ref="C151:F151"/>
    <mergeCell ref="A89:A121"/>
    <mergeCell ref="B89:B120"/>
    <mergeCell ref="B58:B88"/>
    <mergeCell ref="A2:A88"/>
    <mergeCell ref="A157:A169"/>
  </mergeCells>
  <phoneticPr fontId="2"/>
  <pageMargins left="0.51181102362204722" right="0.11811023622047245" top="0.82677165354330717" bottom="0.47244094488188981" header="0.59055118110236227" footer="0.31496062992125984"/>
  <pageSetup paperSize="9" scale="85" orientation="portrait" r:id="rId1"/>
  <headerFooter>
    <oddHeader>&amp;L様式第一号一様式&amp;C&amp;"-,太字"令和７年度資金収支予算書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86"/>
  <sheetViews>
    <sheetView showGridLines="0" workbookViewId="0">
      <selection activeCell="F32" sqref="F32"/>
    </sheetView>
  </sheetViews>
  <sheetFormatPr defaultRowHeight="13.5" x14ac:dyDescent="0.15"/>
  <cols>
    <col min="1" max="2" width="3.125" customWidth="1"/>
    <col min="3" max="3" width="4.125" style="5" customWidth="1"/>
    <col min="4" max="4" width="3.125" style="5" customWidth="1"/>
    <col min="5" max="5" width="3.125" style="6" customWidth="1"/>
    <col min="6" max="6" width="31.75" style="2" customWidth="1"/>
    <col min="7" max="7" width="13.5" style="68" customWidth="1"/>
    <col min="8" max="8" width="20.375" customWidth="1"/>
  </cols>
  <sheetData>
    <row r="1" spans="1:8" x14ac:dyDescent="0.15">
      <c r="A1" s="579" t="s">
        <v>0</v>
      </c>
      <c r="B1" s="580"/>
      <c r="C1" s="580"/>
      <c r="D1" s="580"/>
      <c r="E1" s="580"/>
      <c r="F1" s="581"/>
      <c r="G1" s="57"/>
      <c r="H1" s="1"/>
    </row>
    <row r="2" spans="1:8" ht="13.5" customHeight="1" x14ac:dyDescent="0.15">
      <c r="A2" s="40"/>
      <c r="B2" s="40" t="s">
        <v>2</v>
      </c>
      <c r="C2" s="5" t="s">
        <v>162</v>
      </c>
      <c r="D2" s="7" t="s">
        <v>3</v>
      </c>
      <c r="E2" s="4"/>
      <c r="F2" s="54"/>
      <c r="G2" s="58">
        <f>G3+G7+G14+G21+G24+G33</f>
        <v>0</v>
      </c>
      <c r="H2" s="24"/>
    </row>
    <row r="3" spans="1:8" x14ac:dyDescent="0.15">
      <c r="A3" s="41"/>
      <c r="B3" s="41"/>
      <c r="C3" s="31"/>
      <c r="D3" s="5" t="s">
        <v>163</v>
      </c>
      <c r="E3" s="8" t="s">
        <v>67</v>
      </c>
      <c r="F3" s="55"/>
      <c r="G3" s="59">
        <f>G4+G4</f>
        <v>0</v>
      </c>
      <c r="H3" s="25"/>
    </row>
    <row r="4" spans="1:8" x14ac:dyDescent="0.15">
      <c r="A4" s="41"/>
      <c r="B4" s="41"/>
      <c r="C4" s="31"/>
      <c r="E4" s="9" t="s">
        <v>163</v>
      </c>
      <c r="F4" s="14" t="s">
        <v>68</v>
      </c>
      <c r="G4" s="59"/>
      <c r="H4" s="25"/>
    </row>
    <row r="5" spans="1:8" x14ac:dyDescent="0.15">
      <c r="A5" s="41"/>
      <c r="B5" s="41"/>
      <c r="C5" s="31"/>
      <c r="E5" s="9" t="s">
        <v>164</v>
      </c>
      <c r="F5" s="14" t="s">
        <v>234</v>
      </c>
      <c r="G5" s="59"/>
      <c r="H5" s="25"/>
    </row>
    <row r="6" spans="1:8" x14ac:dyDescent="0.15">
      <c r="A6" s="41"/>
      <c r="B6" s="41"/>
      <c r="C6" s="31"/>
      <c r="D6" s="3"/>
      <c r="E6" s="9" t="s">
        <v>166</v>
      </c>
      <c r="F6" s="14" t="s">
        <v>235</v>
      </c>
      <c r="G6" s="59"/>
      <c r="H6" s="25"/>
    </row>
    <row r="7" spans="1:8" x14ac:dyDescent="0.15">
      <c r="A7" s="41"/>
      <c r="B7" s="41"/>
      <c r="C7" s="31"/>
      <c r="D7" s="5" t="s">
        <v>165</v>
      </c>
      <c r="E7" s="10" t="s">
        <v>69</v>
      </c>
      <c r="F7" s="14"/>
      <c r="G7" s="59">
        <f>G8+G9+G11+G13</f>
        <v>0</v>
      </c>
      <c r="H7" s="25"/>
    </row>
    <row r="8" spans="1:8" x14ac:dyDescent="0.15">
      <c r="A8" s="41"/>
      <c r="B8" s="41"/>
      <c r="C8" s="31"/>
      <c r="E8" s="9" t="s">
        <v>168</v>
      </c>
      <c r="F8" s="14" t="s">
        <v>68</v>
      </c>
      <c r="G8" s="59"/>
      <c r="H8" s="25"/>
    </row>
    <row r="9" spans="1:8" x14ac:dyDescent="0.15">
      <c r="A9" s="41"/>
      <c r="B9" s="41"/>
      <c r="C9" s="31"/>
      <c r="E9" s="9" t="s">
        <v>164</v>
      </c>
      <c r="F9" s="14" t="s">
        <v>70</v>
      </c>
      <c r="G9" s="59"/>
      <c r="H9" s="25"/>
    </row>
    <row r="10" spans="1:8" x14ac:dyDescent="0.15">
      <c r="A10" s="41"/>
      <c r="B10" s="41"/>
      <c r="C10" s="31"/>
      <c r="E10" s="9" t="s">
        <v>166</v>
      </c>
      <c r="F10" s="14" t="s">
        <v>236</v>
      </c>
      <c r="G10" s="59"/>
      <c r="H10" s="25"/>
    </row>
    <row r="11" spans="1:8" x14ac:dyDescent="0.15">
      <c r="A11" s="41"/>
      <c r="B11" s="41"/>
      <c r="C11" s="31"/>
      <c r="E11" s="9" t="s">
        <v>169</v>
      </c>
      <c r="F11" s="14" t="s">
        <v>237</v>
      </c>
      <c r="G11" s="59"/>
      <c r="H11" s="25"/>
    </row>
    <row r="12" spans="1:8" x14ac:dyDescent="0.15">
      <c r="A12" s="41"/>
      <c r="B12" s="41"/>
      <c r="C12" s="31"/>
      <c r="E12" s="9" t="s">
        <v>170</v>
      </c>
      <c r="F12" s="14" t="s">
        <v>238</v>
      </c>
      <c r="G12" s="59"/>
      <c r="H12" s="25"/>
    </row>
    <row r="13" spans="1:8" x14ac:dyDescent="0.15">
      <c r="A13" s="41"/>
      <c r="B13" s="41"/>
      <c r="C13" s="31"/>
      <c r="D13" s="3"/>
      <c r="E13" s="9" t="s">
        <v>171</v>
      </c>
      <c r="F13" s="14" t="s">
        <v>239</v>
      </c>
      <c r="G13" s="59"/>
      <c r="H13" s="25"/>
    </row>
    <row r="14" spans="1:8" x14ac:dyDescent="0.15">
      <c r="A14" s="41"/>
      <c r="B14" s="41"/>
      <c r="C14" s="31"/>
      <c r="D14" s="5" t="s">
        <v>167</v>
      </c>
      <c r="E14" s="10" t="s">
        <v>71</v>
      </c>
      <c r="F14" s="14"/>
      <c r="G14" s="59">
        <f>G15+G16+G18+G20</f>
        <v>0</v>
      </c>
      <c r="H14" s="25"/>
    </row>
    <row r="15" spans="1:8" x14ac:dyDescent="0.15">
      <c r="A15" s="41"/>
      <c r="B15" s="41"/>
      <c r="C15" s="31"/>
      <c r="E15" s="9" t="s">
        <v>163</v>
      </c>
      <c r="F15" s="14" t="s">
        <v>68</v>
      </c>
      <c r="G15" s="59"/>
      <c r="H15" s="25"/>
    </row>
    <row r="16" spans="1:8" x14ac:dyDescent="0.15">
      <c r="A16" s="41"/>
      <c r="B16" s="41"/>
      <c r="C16" s="31"/>
      <c r="E16" s="9" t="s">
        <v>164</v>
      </c>
      <c r="F16" s="14" t="s">
        <v>70</v>
      </c>
      <c r="G16" s="59"/>
      <c r="H16" s="25"/>
    </row>
    <row r="17" spans="1:8" x14ac:dyDescent="0.15">
      <c r="A17" s="41"/>
      <c r="B17" s="41"/>
      <c r="C17" s="31"/>
      <c r="E17" s="9" t="s">
        <v>166</v>
      </c>
      <c r="F17" s="14" t="s">
        <v>236</v>
      </c>
      <c r="G17" s="59"/>
      <c r="H17" s="25"/>
    </row>
    <row r="18" spans="1:8" x14ac:dyDescent="0.15">
      <c r="A18" s="41"/>
      <c r="B18" s="41"/>
      <c r="C18" s="31"/>
      <c r="E18" s="9" t="s">
        <v>169</v>
      </c>
      <c r="F18" s="14" t="s">
        <v>237</v>
      </c>
      <c r="G18" s="59"/>
      <c r="H18" s="25"/>
    </row>
    <row r="19" spans="1:8" x14ac:dyDescent="0.15">
      <c r="A19" s="41"/>
      <c r="B19" s="41"/>
      <c r="C19" s="31"/>
      <c r="E19" s="9" t="s">
        <v>170</v>
      </c>
      <c r="F19" s="14" t="s">
        <v>238</v>
      </c>
      <c r="G19" s="59"/>
      <c r="H19" s="25"/>
    </row>
    <row r="20" spans="1:8" x14ac:dyDescent="0.15">
      <c r="A20" s="41"/>
      <c r="B20" s="41"/>
      <c r="C20" s="31"/>
      <c r="D20" s="3"/>
      <c r="E20" s="9" t="s">
        <v>171</v>
      </c>
      <c r="F20" s="14" t="s">
        <v>239</v>
      </c>
      <c r="G20" s="59"/>
      <c r="H20" s="25"/>
    </row>
    <row r="21" spans="1:8" x14ac:dyDescent="0.15">
      <c r="A21" s="41"/>
      <c r="B21" s="41"/>
      <c r="C21" s="31"/>
      <c r="D21" s="5" t="s">
        <v>210</v>
      </c>
      <c r="E21" s="10" t="s">
        <v>72</v>
      </c>
      <c r="F21" s="14"/>
      <c r="G21" s="59">
        <f>G22+G23</f>
        <v>0</v>
      </c>
      <c r="H21" s="25"/>
    </row>
    <row r="22" spans="1:8" x14ac:dyDescent="0.15">
      <c r="A22" s="41"/>
      <c r="B22" s="41"/>
      <c r="C22" s="31"/>
      <c r="E22" s="9" t="s">
        <v>163</v>
      </c>
      <c r="F22" s="14" t="s">
        <v>72</v>
      </c>
      <c r="G22" s="59"/>
      <c r="H22" s="25"/>
    </row>
    <row r="23" spans="1:8" x14ac:dyDescent="0.15">
      <c r="A23" s="41"/>
      <c r="B23" s="41"/>
      <c r="C23" s="31"/>
      <c r="D23" s="3"/>
      <c r="E23" s="9" t="s">
        <v>165</v>
      </c>
      <c r="F23" s="14" t="s">
        <v>73</v>
      </c>
      <c r="G23" s="59"/>
      <c r="H23" s="25"/>
    </row>
    <row r="24" spans="1:8" x14ac:dyDescent="0.15">
      <c r="A24" s="41"/>
      <c r="B24" s="41"/>
      <c r="C24" s="31"/>
      <c r="D24" s="5" t="s">
        <v>211</v>
      </c>
      <c r="E24" s="10" t="s">
        <v>74</v>
      </c>
      <c r="F24" s="14"/>
      <c r="G24" s="59">
        <f>G25+G26+G27+G28+G30+G32</f>
        <v>0</v>
      </c>
      <c r="H24" s="25"/>
    </row>
    <row r="25" spans="1:8" x14ac:dyDescent="0.15">
      <c r="A25" s="41"/>
      <c r="B25" s="41"/>
      <c r="C25" s="31"/>
      <c r="E25" s="9" t="s">
        <v>168</v>
      </c>
      <c r="F25" s="14" t="s">
        <v>75</v>
      </c>
      <c r="G25" s="59"/>
      <c r="H25" s="25"/>
    </row>
    <row r="26" spans="1:8" x14ac:dyDescent="0.15">
      <c r="A26" s="41"/>
      <c r="B26" s="41"/>
      <c r="C26" s="31"/>
      <c r="E26" s="9" t="s">
        <v>164</v>
      </c>
      <c r="F26" s="14" t="s">
        <v>76</v>
      </c>
      <c r="G26" s="59"/>
      <c r="H26" s="25"/>
    </row>
    <row r="27" spans="1:8" x14ac:dyDescent="0.15">
      <c r="A27" s="41"/>
      <c r="B27" s="41"/>
      <c r="C27" s="31"/>
      <c r="E27" s="9" t="s">
        <v>166</v>
      </c>
      <c r="F27" s="14" t="s">
        <v>77</v>
      </c>
      <c r="G27" s="59"/>
      <c r="H27" s="25"/>
    </row>
    <row r="28" spans="1:8" x14ac:dyDescent="0.15">
      <c r="A28" s="41"/>
      <c r="B28" s="41"/>
      <c r="C28" s="31"/>
      <c r="E28" s="9" t="s">
        <v>169</v>
      </c>
      <c r="F28" s="14" t="s">
        <v>240</v>
      </c>
      <c r="G28" s="59"/>
      <c r="H28" s="25"/>
    </row>
    <row r="29" spans="1:8" x14ac:dyDescent="0.15">
      <c r="A29" s="41"/>
      <c r="B29" s="41"/>
      <c r="C29" s="31"/>
      <c r="E29" s="9" t="s">
        <v>170</v>
      </c>
      <c r="F29" s="14" t="s">
        <v>241</v>
      </c>
      <c r="G29" s="59"/>
      <c r="H29" s="25"/>
    </row>
    <row r="30" spans="1:8" x14ac:dyDescent="0.15">
      <c r="A30" s="41"/>
      <c r="B30" s="41"/>
      <c r="C30" s="31"/>
      <c r="E30" s="9" t="s">
        <v>171</v>
      </c>
      <c r="F30" s="14" t="s">
        <v>242</v>
      </c>
      <c r="G30" s="59"/>
      <c r="H30" s="25"/>
    </row>
    <row r="31" spans="1:8" x14ac:dyDescent="0.15">
      <c r="A31" s="41"/>
      <c r="B31" s="41"/>
      <c r="C31" s="31"/>
      <c r="E31" s="9" t="s">
        <v>182</v>
      </c>
      <c r="F31" s="14" t="s">
        <v>243</v>
      </c>
      <c r="G31" s="59"/>
      <c r="H31" s="25"/>
    </row>
    <row r="32" spans="1:8" x14ac:dyDescent="0.15">
      <c r="A32" s="41"/>
      <c r="B32" s="41"/>
      <c r="C32" s="31"/>
      <c r="D32" s="3"/>
      <c r="E32" s="9" t="s">
        <v>183</v>
      </c>
      <c r="F32" s="14" t="s">
        <v>78</v>
      </c>
      <c r="G32" s="59"/>
      <c r="H32" s="25"/>
    </row>
    <row r="33" spans="1:8" x14ac:dyDescent="0.15">
      <c r="A33" s="41"/>
      <c r="B33" s="41"/>
      <c r="C33" s="31"/>
      <c r="D33" s="5" t="s">
        <v>212</v>
      </c>
      <c r="E33" s="10" t="s">
        <v>79</v>
      </c>
      <c r="G33" s="59">
        <f>G34+G35+G36+G37+G38+G39</f>
        <v>0</v>
      </c>
      <c r="H33" s="25"/>
    </row>
    <row r="34" spans="1:8" x14ac:dyDescent="0.15">
      <c r="A34" s="41"/>
      <c r="B34" s="41"/>
      <c r="C34" s="31"/>
      <c r="E34" s="9" t="s">
        <v>163</v>
      </c>
      <c r="F34" s="14" t="s">
        <v>80</v>
      </c>
      <c r="G34" s="59"/>
      <c r="H34" s="25"/>
    </row>
    <row r="35" spans="1:8" x14ac:dyDescent="0.15">
      <c r="A35" s="41"/>
      <c r="B35" s="41"/>
      <c r="C35" s="31"/>
      <c r="E35" s="9" t="s">
        <v>164</v>
      </c>
      <c r="F35" s="14" t="s">
        <v>81</v>
      </c>
      <c r="G35" s="59"/>
      <c r="H35" s="25"/>
    </row>
    <row r="36" spans="1:8" x14ac:dyDescent="0.15">
      <c r="A36" s="41"/>
      <c r="B36" s="41"/>
      <c r="C36" s="31"/>
      <c r="E36" s="9" t="s">
        <v>166</v>
      </c>
      <c r="F36" s="14" t="s">
        <v>82</v>
      </c>
      <c r="G36" s="59"/>
      <c r="H36" s="25"/>
    </row>
    <row r="37" spans="1:8" x14ac:dyDescent="0.15">
      <c r="A37" s="41"/>
      <c r="B37" s="41"/>
      <c r="C37" s="31"/>
      <c r="E37" s="9" t="s">
        <v>169</v>
      </c>
      <c r="F37" s="14" t="s">
        <v>79</v>
      </c>
      <c r="G37" s="59"/>
      <c r="H37" s="25"/>
    </row>
    <row r="38" spans="1:8" x14ac:dyDescent="0.15">
      <c r="A38" s="41"/>
      <c r="B38" s="41"/>
      <c r="C38" s="31"/>
      <c r="E38" s="9" t="s">
        <v>170</v>
      </c>
      <c r="F38" s="14" t="s">
        <v>83</v>
      </c>
      <c r="G38" s="59"/>
      <c r="H38" s="25"/>
    </row>
    <row r="39" spans="1:8" x14ac:dyDescent="0.15">
      <c r="A39" s="41"/>
      <c r="B39" s="41"/>
      <c r="C39" s="23"/>
      <c r="E39" s="9" t="s">
        <v>171</v>
      </c>
      <c r="F39" s="14" t="s">
        <v>83</v>
      </c>
      <c r="G39" s="59"/>
      <c r="H39" s="25"/>
    </row>
    <row r="40" spans="1:8" x14ac:dyDescent="0.15">
      <c r="A40" s="41"/>
      <c r="B40" s="41"/>
      <c r="C40" s="5" t="s">
        <v>173</v>
      </c>
      <c r="D40" s="12" t="s">
        <v>4</v>
      </c>
      <c r="E40" s="9"/>
      <c r="F40" s="14"/>
      <c r="G40" s="59">
        <f>G41+G42</f>
        <v>0</v>
      </c>
      <c r="H40" s="25"/>
    </row>
    <row r="41" spans="1:8" x14ac:dyDescent="0.15">
      <c r="A41" s="41"/>
      <c r="B41" s="41"/>
      <c r="C41" s="31"/>
      <c r="D41" s="11" t="s">
        <v>163</v>
      </c>
      <c r="E41" s="10" t="s">
        <v>84</v>
      </c>
      <c r="F41" s="14"/>
      <c r="G41" s="59"/>
      <c r="H41" s="25"/>
    </row>
    <row r="42" spans="1:8" x14ac:dyDescent="0.15">
      <c r="A42" s="41"/>
      <c r="B42" s="41"/>
      <c r="C42" s="31"/>
      <c r="D42" s="5" t="s">
        <v>165</v>
      </c>
      <c r="E42" s="10" t="s">
        <v>79</v>
      </c>
      <c r="F42" s="14"/>
      <c r="G42" s="59">
        <f>G43+G44+G45</f>
        <v>0</v>
      </c>
      <c r="H42" s="25"/>
    </row>
    <row r="43" spans="1:8" x14ac:dyDescent="0.15">
      <c r="A43" s="41"/>
      <c r="B43" s="41"/>
      <c r="C43" s="31"/>
      <c r="E43" s="9" t="s">
        <v>163</v>
      </c>
      <c r="F43" s="14" t="s">
        <v>80</v>
      </c>
      <c r="G43" s="59"/>
      <c r="H43" s="25"/>
    </row>
    <row r="44" spans="1:8" x14ac:dyDescent="0.15">
      <c r="A44" s="41"/>
      <c r="B44" s="41"/>
      <c r="C44" s="31"/>
      <c r="E44" s="9" t="s">
        <v>165</v>
      </c>
      <c r="F44" s="14" t="s">
        <v>82</v>
      </c>
      <c r="G44" s="59"/>
      <c r="H44" s="25"/>
    </row>
    <row r="45" spans="1:8" x14ac:dyDescent="0.15">
      <c r="A45" s="41"/>
      <c r="B45" s="41"/>
      <c r="C45" s="31"/>
      <c r="E45" s="9" t="s">
        <v>174</v>
      </c>
      <c r="F45" s="14" t="s">
        <v>79</v>
      </c>
      <c r="G45" s="59"/>
      <c r="H45" s="25"/>
    </row>
    <row r="46" spans="1:8" x14ac:dyDescent="0.15">
      <c r="A46" s="41"/>
      <c r="B46" s="41"/>
      <c r="C46" s="32" t="s">
        <v>176</v>
      </c>
      <c r="D46" s="12" t="s">
        <v>5</v>
      </c>
      <c r="E46" s="9"/>
      <c r="F46" s="14"/>
      <c r="G46" s="59"/>
      <c r="H46" s="25"/>
    </row>
    <row r="47" spans="1:8" x14ac:dyDescent="0.15">
      <c r="A47" s="41"/>
      <c r="B47" s="41"/>
      <c r="C47" s="32" t="s">
        <v>178</v>
      </c>
      <c r="D47" s="12" t="s">
        <v>6</v>
      </c>
      <c r="E47" s="9"/>
      <c r="F47" s="14"/>
      <c r="G47" s="59"/>
      <c r="H47" s="25"/>
    </row>
    <row r="48" spans="1:8" x14ac:dyDescent="0.15">
      <c r="A48" s="41"/>
      <c r="B48" s="41"/>
      <c r="C48" s="32" t="s">
        <v>179</v>
      </c>
      <c r="D48" s="12" t="s">
        <v>7</v>
      </c>
      <c r="E48" s="9"/>
      <c r="F48" s="14"/>
      <c r="G48" s="59"/>
      <c r="H48" s="25"/>
    </row>
    <row r="49" spans="1:8" x14ac:dyDescent="0.15">
      <c r="A49" s="41"/>
      <c r="B49" s="41"/>
      <c r="C49" s="5" t="s">
        <v>181</v>
      </c>
      <c r="D49" s="12" t="s">
        <v>8</v>
      </c>
      <c r="E49" s="9"/>
      <c r="F49" s="14"/>
      <c r="G49" s="59">
        <f>G50+G51+G52</f>
        <v>0</v>
      </c>
      <c r="H49" s="25"/>
    </row>
    <row r="50" spans="1:8" x14ac:dyDescent="0.15">
      <c r="A50" s="41"/>
      <c r="B50" s="41"/>
      <c r="C50" s="31"/>
      <c r="D50" s="11" t="s">
        <v>163</v>
      </c>
      <c r="E50" s="10" t="s">
        <v>85</v>
      </c>
      <c r="F50" s="14"/>
      <c r="G50" s="59"/>
      <c r="H50" s="25"/>
    </row>
    <row r="51" spans="1:8" x14ac:dyDescent="0.15">
      <c r="A51" s="41"/>
      <c r="B51" s="41"/>
      <c r="C51" s="31"/>
      <c r="D51" s="11" t="s">
        <v>165</v>
      </c>
      <c r="E51" s="10" t="s">
        <v>86</v>
      </c>
      <c r="F51" s="14"/>
      <c r="G51" s="59"/>
      <c r="H51" s="25"/>
    </row>
    <row r="52" spans="1:8" ht="14.25" thickBot="1" x14ac:dyDescent="0.2">
      <c r="A52" s="41"/>
      <c r="B52" s="41"/>
      <c r="C52" s="31"/>
      <c r="D52" s="15" t="s">
        <v>167</v>
      </c>
      <c r="E52" s="16" t="s">
        <v>87</v>
      </c>
      <c r="F52" s="17"/>
      <c r="G52" s="60"/>
      <c r="H52" s="26"/>
    </row>
    <row r="53" spans="1:8" ht="14.25" thickTop="1" x14ac:dyDescent="0.15">
      <c r="A53" s="41"/>
      <c r="B53" s="43"/>
      <c r="C53" s="556" t="s">
        <v>9</v>
      </c>
      <c r="D53" s="557"/>
      <c r="E53" s="557"/>
      <c r="F53" s="557"/>
      <c r="G53" s="61">
        <f>G2+G40+G46+G47+G48+G49</f>
        <v>0</v>
      </c>
      <c r="H53" s="27"/>
    </row>
    <row r="54" spans="1:8" x14ac:dyDescent="0.15">
      <c r="A54" s="41"/>
      <c r="B54" s="566" t="s">
        <v>10</v>
      </c>
      <c r="C54" s="34" t="s">
        <v>162</v>
      </c>
      <c r="D54" s="7" t="s">
        <v>11</v>
      </c>
      <c r="E54" s="18"/>
      <c r="F54" s="19"/>
      <c r="G54" s="62">
        <f>SUM(G55:G61)</f>
        <v>0</v>
      </c>
      <c r="H54" s="24"/>
    </row>
    <row r="55" spans="1:8" x14ac:dyDescent="0.15">
      <c r="A55" s="41"/>
      <c r="B55" s="566"/>
      <c r="C55" s="35"/>
      <c r="D55" s="11" t="s">
        <v>163</v>
      </c>
      <c r="E55" s="10" t="s">
        <v>88</v>
      </c>
      <c r="F55" s="14"/>
      <c r="G55" s="59"/>
      <c r="H55" s="25"/>
    </row>
    <row r="56" spans="1:8" x14ac:dyDescent="0.15">
      <c r="A56" s="41"/>
      <c r="B56" s="566"/>
      <c r="C56" s="35"/>
      <c r="D56" s="11" t="s">
        <v>164</v>
      </c>
      <c r="E56" s="10" t="s">
        <v>89</v>
      </c>
      <c r="F56" s="14"/>
      <c r="G56" s="59"/>
      <c r="H56" s="25"/>
    </row>
    <row r="57" spans="1:8" x14ac:dyDescent="0.15">
      <c r="A57" s="41"/>
      <c r="B57" s="566"/>
      <c r="C57" s="35"/>
      <c r="D57" s="11" t="s">
        <v>166</v>
      </c>
      <c r="E57" s="10" t="s">
        <v>90</v>
      </c>
      <c r="F57" s="14"/>
      <c r="G57" s="59"/>
      <c r="H57" s="25"/>
    </row>
    <row r="58" spans="1:8" x14ac:dyDescent="0.15">
      <c r="A58" s="41"/>
      <c r="B58" s="566"/>
      <c r="C58" s="35"/>
      <c r="D58" s="11" t="s">
        <v>169</v>
      </c>
      <c r="E58" s="10" t="s">
        <v>91</v>
      </c>
      <c r="F58" s="14"/>
      <c r="G58" s="59"/>
      <c r="H58" s="25"/>
    </row>
    <row r="59" spans="1:8" x14ac:dyDescent="0.15">
      <c r="A59" s="41"/>
      <c r="B59" s="566"/>
      <c r="C59" s="35"/>
      <c r="D59" s="11" t="s">
        <v>170</v>
      </c>
      <c r="E59" s="10" t="s">
        <v>92</v>
      </c>
      <c r="F59" s="14"/>
      <c r="G59" s="59"/>
      <c r="H59" s="25"/>
    </row>
    <row r="60" spans="1:8" x14ac:dyDescent="0.15">
      <c r="A60" s="41"/>
      <c r="B60" s="566"/>
      <c r="C60" s="35"/>
      <c r="D60" s="11" t="s">
        <v>171</v>
      </c>
      <c r="E60" s="10" t="s">
        <v>93</v>
      </c>
      <c r="F60" s="14"/>
      <c r="G60" s="59"/>
      <c r="H60" s="25"/>
    </row>
    <row r="61" spans="1:8" x14ac:dyDescent="0.15">
      <c r="A61" s="41"/>
      <c r="B61" s="566"/>
      <c r="C61" s="36"/>
      <c r="D61" s="11" t="s">
        <v>182</v>
      </c>
      <c r="E61" s="10" t="s">
        <v>94</v>
      </c>
      <c r="F61" s="14"/>
      <c r="G61" s="59"/>
      <c r="H61" s="25"/>
    </row>
    <row r="62" spans="1:8" x14ac:dyDescent="0.15">
      <c r="A62" s="41"/>
      <c r="B62" s="566"/>
      <c r="C62" s="34" t="s">
        <v>173</v>
      </c>
      <c r="D62" s="12" t="s">
        <v>12</v>
      </c>
      <c r="E62" s="9"/>
      <c r="F62" s="14"/>
      <c r="G62" s="59">
        <f>SUM(G63:G84)</f>
        <v>0</v>
      </c>
      <c r="H62" s="25"/>
    </row>
    <row r="63" spans="1:8" x14ac:dyDescent="0.15">
      <c r="A63" s="41"/>
      <c r="B63" s="566"/>
      <c r="C63" s="35"/>
      <c r="D63" s="11" t="s">
        <v>168</v>
      </c>
      <c r="E63" s="10" t="s">
        <v>95</v>
      </c>
      <c r="F63" s="14"/>
      <c r="G63" s="59"/>
      <c r="H63" s="25"/>
    </row>
    <row r="64" spans="1:8" x14ac:dyDescent="0.15">
      <c r="A64" s="41"/>
      <c r="B64" s="566"/>
      <c r="C64" s="35"/>
      <c r="D64" s="11" t="s">
        <v>164</v>
      </c>
      <c r="E64" s="10" t="s">
        <v>96</v>
      </c>
      <c r="F64" s="14"/>
      <c r="G64" s="59"/>
      <c r="H64" s="25"/>
    </row>
    <row r="65" spans="1:8" x14ac:dyDescent="0.15">
      <c r="A65" s="41"/>
      <c r="B65" s="566"/>
      <c r="C65" s="35"/>
      <c r="D65" s="11" t="s">
        <v>166</v>
      </c>
      <c r="E65" s="10" t="s">
        <v>97</v>
      </c>
      <c r="F65" s="14"/>
      <c r="G65" s="59"/>
      <c r="H65" s="25"/>
    </row>
    <row r="66" spans="1:8" x14ac:dyDescent="0.15">
      <c r="A66" s="41"/>
      <c r="B66" s="566"/>
      <c r="C66" s="35"/>
      <c r="D66" s="11" t="s">
        <v>169</v>
      </c>
      <c r="E66" s="10" t="s">
        <v>98</v>
      </c>
      <c r="F66" s="14"/>
      <c r="G66" s="59"/>
      <c r="H66" s="25"/>
    </row>
    <row r="67" spans="1:8" x14ac:dyDescent="0.15">
      <c r="A67" s="41"/>
      <c r="B67" s="566"/>
      <c r="C67" s="35"/>
      <c r="D67" s="11" t="s">
        <v>170</v>
      </c>
      <c r="E67" s="10" t="s">
        <v>99</v>
      </c>
      <c r="F67" s="14"/>
      <c r="G67" s="59"/>
      <c r="H67" s="25"/>
    </row>
    <row r="68" spans="1:8" x14ac:dyDescent="0.15">
      <c r="A68" s="41"/>
      <c r="B68" s="566"/>
      <c r="C68" s="35"/>
      <c r="D68" s="11" t="s">
        <v>171</v>
      </c>
      <c r="E68" s="10" t="s">
        <v>100</v>
      </c>
      <c r="F68" s="14"/>
      <c r="G68" s="59"/>
      <c r="H68" s="25"/>
    </row>
    <row r="69" spans="1:8" x14ac:dyDescent="0.15">
      <c r="A69" s="41"/>
      <c r="B69" s="566"/>
      <c r="C69" s="35"/>
      <c r="D69" s="11" t="s">
        <v>182</v>
      </c>
      <c r="E69" s="10" t="s">
        <v>101</v>
      </c>
      <c r="F69" s="14"/>
      <c r="G69" s="59"/>
      <c r="H69" s="25"/>
    </row>
    <row r="70" spans="1:8" x14ac:dyDescent="0.15">
      <c r="A70" s="41"/>
      <c r="B70" s="566"/>
      <c r="C70" s="35"/>
      <c r="D70" s="11" t="s">
        <v>183</v>
      </c>
      <c r="E70" s="10" t="s">
        <v>102</v>
      </c>
      <c r="F70" s="14"/>
      <c r="G70" s="59"/>
      <c r="H70" s="25"/>
    </row>
    <row r="71" spans="1:8" x14ac:dyDescent="0.15">
      <c r="A71" s="41"/>
      <c r="B71" s="566"/>
      <c r="C71" s="35"/>
      <c r="D71" s="11" t="s">
        <v>184</v>
      </c>
      <c r="E71" s="10" t="s">
        <v>103</v>
      </c>
      <c r="F71" s="14"/>
      <c r="G71" s="59"/>
      <c r="H71" s="25"/>
    </row>
    <row r="72" spans="1:8" x14ac:dyDescent="0.15">
      <c r="A72" s="41"/>
      <c r="B72" s="566"/>
      <c r="C72" s="35"/>
      <c r="D72" s="11" t="s">
        <v>185</v>
      </c>
      <c r="E72" s="10" t="s">
        <v>104</v>
      </c>
      <c r="F72" s="14"/>
      <c r="G72" s="59"/>
      <c r="H72" s="25"/>
    </row>
    <row r="73" spans="1:8" x14ac:dyDescent="0.15">
      <c r="A73" s="41"/>
      <c r="B73" s="566"/>
      <c r="C73" s="35"/>
      <c r="D73" s="11" t="s">
        <v>186</v>
      </c>
      <c r="E73" s="10" t="s">
        <v>105</v>
      </c>
      <c r="F73" s="14"/>
      <c r="G73" s="59"/>
      <c r="H73" s="25"/>
    </row>
    <row r="74" spans="1:8" x14ac:dyDescent="0.15">
      <c r="A74" s="41"/>
      <c r="B74" s="566"/>
      <c r="C74" s="35"/>
      <c r="D74" s="11" t="s">
        <v>187</v>
      </c>
      <c r="E74" s="10" t="s">
        <v>106</v>
      </c>
      <c r="F74" s="14"/>
      <c r="G74" s="59"/>
      <c r="H74" s="25"/>
    </row>
    <row r="75" spans="1:8" x14ac:dyDescent="0.15">
      <c r="A75" s="41"/>
      <c r="B75" s="566"/>
      <c r="C75" s="35"/>
      <c r="D75" s="11" t="s">
        <v>188</v>
      </c>
      <c r="E75" s="10" t="s">
        <v>107</v>
      </c>
      <c r="F75" s="14"/>
      <c r="G75" s="59"/>
      <c r="H75" s="25"/>
    </row>
    <row r="76" spans="1:8" x14ac:dyDescent="0.15">
      <c r="A76" s="41"/>
      <c r="B76" s="566"/>
      <c r="C76" s="35"/>
      <c r="D76" s="11" t="s">
        <v>189</v>
      </c>
      <c r="E76" s="10" t="s">
        <v>108</v>
      </c>
      <c r="F76" s="14"/>
      <c r="G76" s="59"/>
      <c r="H76" s="25"/>
    </row>
    <row r="77" spans="1:8" x14ac:dyDescent="0.15">
      <c r="A77" s="41"/>
      <c r="B77" s="566"/>
      <c r="C77" s="35"/>
      <c r="D77" s="11" t="s">
        <v>190</v>
      </c>
      <c r="E77" s="10" t="s">
        <v>109</v>
      </c>
      <c r="F77" s="14"/>
      <c r="G77" s="59"/>
      <c r="H77" s="25"/>
    </row>
    <row r="78" spans="1:8" x14ac:dyDescent="0.15">
      <c r="A78" s="41"/>
      <c r="B78" s="566"/>
      <c r="C78" s="35"/>
      <c r="D78" s="11" t="s">
        <v>191</v>
      </c>
      <c r="E78" s="10" t="s">
        <v>110</v>
      </c>
      <c r="F78" s="14"/>
      <c r="G78" s="59"/>
      <c r="H78" s="25"/>
    </row>
    <row r="79" spans="1:8" x14ac:dyDescent="0.15">
      <c r="A79" s="41"/>
      <c r="B79" s="566"/>
      <c r="C79" s="35"/>
      <c r="D79" s="11" t="s">
        <v>192</v>
      </c>
      <c r="E79" s="10" t="s">
        <v>111</v>
      </c>
      <c r="F79" s="14"/>
      <c r="G79" s="59"/>
      <c r="H79" s="25"/>
    </row>
    <row r="80" spans="1:8" x14ac:dyDescent="0.15">
      <c r="A80" s="41"/>
      <c r="B80" s="566"/>
      <c r="C80" s="35"/>
      <c r="D80" s="11" t="s">
        <v>193</v>
      </c>
      <c r="E80" s="10" t="s">
        <v>112</v>
      </c>
      <c r="F80" s="14"/>
      <c r="G80" s="59"/>
      <c r="H80" s="25"/>
    </row>
    <row r="81" spans="1:8" x14ac:dyDescent="0.15">
      <c r="A81" s="41"/>
      <c r="B81" s="566"/>
      <c r="C81" s="35"/>
      <c r="D81" s="11" t="s">
        <v>194</v>
      </c>
      <c r="E81" s="10" t="s">
        <v>113</v>
      </c>
      <c r="F81" s="14"/>
      <c r="G81" s="59"/>
      <c r="H81" s="25"/>
    </row>
    <row r="82" spans="1:8" x14ac:dyDescent="0.15">
      <c r="A82" s="41"/>
      <c r="B82" s="566"/>
      <c r="C82" s="35"/>
      <c r="D82" s="11" t="s">
        <v>195</v>
      </c>
      <c r="E82" s="10" t="s">
        <v>114</v>
      </c>
      <c r="F82" s="14"/>
      <c r="G82" s="59"/>
      <c r="H82" s="25"/>
    </row>
    <row r="83" spans="1:8" x14ac:dyDescent="0.15">
      <c r="A83" s="41"/>
      <c r="B83" s="566"/>
      <c r="C83" s="35"/>
      <c r="D83" s="11" t="s">
        <v>196</v>
      </c>
      <c r="E83" s="10" t="s">
        <v>115</v>
      </c>
      <c r="F83" s="14"/>
      <c r="G83" s="59"/>
      <c r="H83" s="25"/>
    </row>
    <row r="84" spans="1:8" x14ac:dyDescent="0.15">
      <c r="A84" s="41"/>
      <c r="B84" s="566"/>
      <c r="C84" s="36"/>
      <c r="D84" s="11" t="s">
        <v>197</v>
      </c>
      <c r="E84" s="10" t="s">
        <v>116</v>
      </c>
      <c r="F84" s="14"/>
      <c r="G84" s="59"/>
      <c r="H84" s="25"/>
    </row>
    <row r="85" spans="1:8" x14ac:dyDescent="0.15">
      <c r="A85" s="41"/>
      <c r="B85" s="566"/>
      <c r="C85" s="34" t="s">
        <v>176</v>
      </c>
      <c r="D85" s="12" t="s">
        <v>13</v>
      </c>
      <c r="E85" s="9"/>
      <c r="F85" s="14"/>
      <c r="G85" s="59">
        <f>SUM(G86:G108)</f>
        <v>0</v>
      </c>
      <c r="H85" s="25"/>
    </row>
    <row r="86" spans="1:8" x14ac:dyDescent="0.15">
      <c r="A86" s="41"/>
      <c r="B86" s="566"/>
      <c r="C86" s="35"/>
      <c r="D86" s="11" t="s">
        <v>163</v>
      </c>
      <c r="E86" s="10" t="s">
        <v>117</v>
      </c>
      <c r="F86" s="14"/>
      <c r="G86" s="59"/>
      <c r="H86" s="25"/>
    </row>
    <row r="87" spans="1:8" x14ac:dyDescent="0.15">
      <c r="A87" s="41"/>
      <c r="B87" s="566"/>
      <c r="C87" s="35"/>
      <c r="D87" s="11" t="s">
        <v>164</v>
      </c>
      <c r="E87" s="10" t="s">
        <v>118</v>
      </c>
      <c r="F87" s="14"/>
      <c r="G87" s="59"/>
      <c r="H87" s="25"/>
    </row>
    <row r="88" spans="1:8" x14ac:dyDescent="0.15">
      <c r="A88" s="41"/>
      <c r="B88" s="566"/>
      <c r="C88" s="35"/>
      <c r="D88" s="11" t="s">
        <v>166</v>
      </c>
      <c r="E88" s="10" t="s">
        <v>119</v>
      </c>
      <c r="F88" s="14"/>
      <c r="G88" s="59"/>
      <c r="H88" s="25"/>
    </row>
    <row r="89" spans="1:8" x14ac:dyDescent="0.15">
      <c r="A89" s="41"/>
      <c r="B89" s="566"/>
      <c r="C89" s="35"/>
      <c r="D89" s="11" t="s">
        <v>169</v>
      </c>
      <c r="E89" s="10" t="s">
        <v>120</v>
      </c>
      <c r="F89" s="14"/>
      <c r="G89" s="59"/>
      <c r="H89" s="25"/>
    </row>
    <row r="90" spans="1:8" x14ac:dyDescent="0.15">
      <c r="A90" s="41"/>
      <c r="B90" s="566"/>
      <c r="C90" s="35"/>
      <c r="D90" s="11" t="s">
        <v>170</v>
      </c>
      <c r="E90" s="10" t="s">
        <v>121</v>
      </c>
      <c r="F90" s="14"/>
      <c r="G90" s="59"/>
      <c r="H90" s="25"/>
    </row>
    <row r="91" spans="1:8" x14ac:dyDescent="0.15">
      <c r="A91" s="41"/>
      <c r="B91" s="566"/>
      <c r="C91" s="35"/>
      <c r="D91" s="11" t="s">
        <v>171</v>
      </c>
      <c r="E91" s="10" t="s">
        <v>122</v>
      </c>
      <c r="F91" s="14"/>
      <c r="G91" s="59"/>
      <c r="H91" s="25"/>
    </row>
    <row r="92" spans="1:8" x14ac:dyDescent="0.15">
      <c r="A92" s="41"/>
      <c r="B92" s="566"/>
      <c r="C92" s="35"/>
      <c r="D92" s="11" t="s">
        <v>182</v>
      </c>
      <c r="E92" s="10" t="s">
        <v>106</v>
      </c>
      <c r="F92" s="14"/>
      <c r="G92" s="59"/>
      <c r="H92" s="25"/>
    </row>
    <row r="93" spans="1:8" x14ac:dyDescent="0.15">
      <c r="A93" s="41"/>
      <c r="B93" s="566"/>
      <c r="C93" s="35"/>
      <c r="D93" s="11" t="s">
        <v>183</v>
      </c>
      <c r="E93" s="10" t="s">
        <v>107</v>
      </c>
      <c r="F93" s="14"/>
      <c r="G93" s="59"/>
      <c r="H93" s="25"/>
    </row>
    <row r="94" spans="1:8" x14ac:dyDescent="0.15">
      <c r="A94" s="41"/>
      <c r="B94" s="566"/>
      <c r="C94" s="35"/>
      <c r="D94" s="11" t="s">
        <v>184</v>
      </c>
      <c r="E94" s="10" t="s">
        <v>123</v>
      </c>
      <c r="F94" s="14"/>
      <c r="G94" s="59"/>
      <c r="H94" s="25"/>
    </row>
    <row r="95" spans="1:8" x14ac:dyDescent="0.15">
      <c r="A95" s="41"/>
      <c r="B95" s="566"/>
      <c r="C95" s="35"/>
      <c r="D95" s="11" t="s">
        <v>185</v>
      </c>
      <c r="E95" s="10" t="s">
        <v>124</v>
      </c>
      <c r="F95" s="14"/>
      <c r="G95" s="59"/>
      <c r="H95" s="25"/>
    </row>
    <row r="96" spans="1:8" x14ac:dyDescent="0.15">
      <c r="A96" s="41"/>
      <c r="B96" s="566"/>
      <c r="C96" s="35"/>
      <c r="D96" s="11" t="s">
        <v>186</v>
      </c>
      <c r="E96" s="10" t="s">
        <v>125</v>
      </c>
      <c r="F96" s="14"/>
      <c r="G96" s="59"/>
      <c r="H96" s="25"/>
    </row>
    <row r="97" spans="1:8" x14ac:dyDescent="0.15">
      <c r="A97" s="41"/>
      <c r="B97" s="566"/>
      <c r="C97" s="35"/>
      <c r="D97" s="11" t="s">
        <v>187</v>
      </c>
      <c r="E97" s="10" t="s">
        <v>126</v>
      </c>
      <c r="F97" s="14"/>
      <c r="G97" s="59"/>
      <c r="H97" s="25"/>
    </row>
    <row r="98" spans="1:8" x14ac:dyDescent="0.15">
      <c r="A98" s="41"/>
      <c r="B98" s="566"/>
      <c r="C98" s="35"/>
      <c r="D98" s="11" t="s">
        <v>188</v>
      </c>
      <c r="E98" s="10" t="s">
        <v>127</v>
      </c>
      <c r="F98" s="14"/>
      <c r="G98" s="59"/>
      <c r="H98" s="25"/>
    </row>
    <row r="99" spans="1:8" x14ac:dyDescent="0.15">
      <c r="A99" s="41"/>
      <c r="B99" s="566"/>
      <c r="C99" s="35"/>
      <c r="D99" s="11" t="s">
        <v>189</v>
      </c>
      <c r="E99" s="10" t="s">
        <v>128</v>
      </c>
      <c r="F99" s="14"/>
      <c r="G99" s="59"/>
      <c r="H99" s="25"/>
    </row>
    <row r="100" spans="1:8" x14ac:dyDescent="0.15">
      <c r="A100" s="41"/>
      <c r="B100" s="566"/>
      <c r="C100" s="35"/>
      <c r="D100" s="11" t="s">
        <v>190</v>
      </c>
      <c r="E100" s="10" t="s">
        <v>109</v>
      </c>
      <c r="F100" s="14"/>
      <c r="G100" s="59"/>
      <c r="H100" s="25"/>
    </row>
    <row r="101" spans="1:8" x14ac:dyDescent="0.15">
      <c r="A101" s="41"/>
      <c r="B101" s="566"/>
      <c r="C101" s="35"/>
      <c r="D101" s="11" t="s">
        <v>191</v>
      </c>
      <c r="E101" s="10" t="s">
        <v>129</v>
      </c>
      <c r="F101" s="14"/>
      <c r="G101" s="59"/>
      <c r="H101" s="25"/>
    </row>
    <row r="102" spans="1:8" x14ac:dyDescent="0.15">
      <c r="A102" s="41"/>
      <c r="B102" s="566"/>
      <c r="C102" s="35"/>
      <c r="D102" s="11" t="s">
        <v>192</v>
      </c>
      <c r="E102" s="10" t="s">
        <v>130</v>
      </c>
      <c r="F102" s="14"/>
      <c r="G102" s="59"/>
      <c r="H102" s="25"/>
    </row>
    <row r="103" spans="1:8" x14ac:dyDescent="0.15">
      <c r="A103" s="41"/>
      <c r="B103" s="566"/>
      <c r="C103" s="35"/>
      <c r="D103" s="11" t="s">
        <v>193</v>
      </c>
      <c r="E103" s="10" t="s">
        <v>131</v>
      </c>
      <c r="F103" s="14"/>
      <c r="G103" s="59"/>
      <c r="H103" s="25"/>
    </row>
    <row r="104" spans="1:8" x14ac:dyDescent="0.15">
      <c r="A104" s="41"/>
      <c r="B104" s="566"/>
      <c r="C104" s="35"/>
      <c r="D104" s="11" t="s">
        <v>194</v>
      </c>
      <c r="E104" s="10" t="s">
        <v>132</v>
      </c>
      <c r="F104" s="14"/>
      <c r="G104" s="59"/>
      <c r="H104" s="25"/>
    </row>
    <row r="105" spans="1:8" x14ac:dyDescent="0.15">
      <c r="A105" s="41"/>
      <c r="B105" s="566"/>
      <c r="C105" s="35"/>
      <c r="D105" s="11" t="s">
        <v>195</v>
      </c>
      <c r="E105" s="10" t="s">
        <v>133</v>
      </c>
      <c r="F105" s="14"/>
      <c r="G105" s="59"/>
      <c r="H105" s="25"/>
    </row>
    <row r="106" spans="1:8" x14ac:dyDescent="0.15">
      <c r="A106" s="41"/>
      <c r="B106" s="566"/>
      <c r="C106" s="35"/>
      <c r="D106" s="11" t="s">
        <v>196</v>
      </c>
      <c r="E106" s="10" t="s">
        <v>134</v>
      </c>
      <c r="F106" s="14"/>
      <c r="G106" s="59"/>
      <c r="H106" s="25"/>
    </row>
    <row r="107" spans="1:8" x14ac:dyDescent="0.15">
      <c r="A107" s="41"/>
      <c r="B107" s="566"/>
      <c r="C107" s="35"/>
      <c r="D107" s="11" t="s">
        <v>197</v>
      </c>
      <c r="E107" s="10" t="s">
        <v>135</v>
      </c>
      <c r="F107" s="14"/>
      <c r="G107" s="59"/>
      <c r="H107" s="25"/>
    </row>
    <row r="108" spans="1:8" x14ac:dyDescent="0.15">
      <c r="A108" s="41"/>
      <c r="B108" s="566"/>
      <c r="C108" s="34"/>
      <c r="D108" s="11" t="s">
        <v>198</v>
      </c>
      <c r="E108" s="10" t="s">
        <v>116</v>
      </c>
      <c r="F108" s="14"/>
      <c r="G108" s="59"/>
      <c r="H108" s="25"/>
    </row>
    <row r="109" spans="1:8" x14ac:dyDescent="0.15">
      <c r="A109" s="41"/>
      <c r="B109" s="566"/>
      <c r="C109" s="37" t="s">
        <v>178</v>
      </c>
      <c r="D109" s="12" t="s">
        <v>14</v>
      </c>
      <c r="E109" s="9"/>
      <c r="F109" s="14"/>
      <c r="G109" s="59"/>
      <c r="H109" s="25"/>
    </row>
    <row r="110" spans="1:8" x14ac:dyDescent="0.15">
      <c r="A110" s="41"/>
      <c r="B110" s="566"/>
      <c r="C110" s="37" t="s">
        <v>179</v>
      </c>
      <c r="D110" s="12" t="s">
        <v>15</v>
      </c>
      <c r="E110" s="9"/>
      <c r="F110" s="14"/>
      <c r="G110" s="59"/>
      <c r="H110" s="25"/>
    </row>
    <row r="111" spans="1:8" x14ac:dyDescent="0.15">
      <c r="A111" s="41"/>
      <c r="B111" s="566"/>
      <c r="C111" s="34" t="s">
        <v>199</v>
      </c>
      <c r="D111" s="12" t="s">
        <v>16</v>
      </c>
      <c r="E111" s="9"/>
      <c r="F111" s="14"/>
      <c r="G111" s="59">
        <f>G112+G113</f>
        <v>0</v>
      </c>
      <c r="H111" s="25"/>
    </row>
    <row r="112" spans="1:8" x14ac:dyDescent="0.15">
      <c r="A112" s="41"/>
      <c r="B112" s="566"/>
      <c r="C112" s="35"/>
      <c r="D112" s="11" t="s">
        <v>163</v>
      </c>
      <c r="E112" s="10" t="s">
        <v>136</v>
      </c>
      <c r="F112" s="14"/>
      <c r="G112" s="59"/>
      <c r="H112" s="25"/>
    </row>
    <row r="113" spans="1:8" x14ac:dyDescent="0.15">
      <c r="A113" s="41"/>
      <c r="B113" s="566"/>
      <c r="C113" s="36"/>
      <c r="D113" s="11" t="s">
        <v>200</v>
      </c>
      <c r="E113" s="10" t="s">
        <v>116</v>
      </c>
      <c r="F113" s="14"/>
      <c r="G113" s="59"/>
      <c r="H113" s="25"/>
    </row>
    <row r="114" spans="1:8" x14ac:dyDescent="0.15">
      <c r="A114" s="41"/>
      <c r="B114" s="566"/>
      <c r="C114" s="38" t="s">
        <v>202</v>
      </c>
      <c r="D114" s="12" t="s">
        <v>17</v>
      </c>
      <c r="E114" s="9"/>
      <c r="F114" s="14"/>
      <c r="G114" s="59">
        <f>G115</f>
        <v>0</v>
      </c>
      <c r="H114" s="25"/>
    </row>
    <row r="115" spans="1:8" ht="14.25" thickBot="1" x14ac:dyDescent="0.2">
      <c r="A115" s="41"/>
      <c r="B115" s="566"/>
      <c r="C115" s="39"/>
      <c r="D115" s="21" t="s">
        <v>163</v>
      </c>
      <c r="E115" s="22" t="s">
        <v>137</v>
      </c>
      <c r="F115" s="56"/>
      <c r="G115" s="63"/>
      <c r="H115" s="26"/>
    </row>
    <row r="116" spans="1:8" ht="15" thickTop="1" thickBot="1" x14ac:dyDescent="0.2">
      <c r="A116" s="41"/>
      <c r="B116" s="568"/>
      <c r="C116" s="558" t="s">
        <v>18</v>
      </c>
      <c r="D116" s="559"/>
      <c r="E116" s="559"/>
      <c r="F116" s="559"/>
      <c r="G116" s="64">
        <f>G54+G62+G85+G109+G110+G111+G114</f>
        <v>0</v>
      </c>
      <c r="H116" s="28"/>
    </row>
    <row r="117" spans="1:8" ht="16.5" customHeight="1" thickTop="1" x14ac:dyDescent="0.15">
      <c r="B117" s="49" t="s">
        <v>19</v>
      </c>
      <c r="C117" s="50"/>
      <c r="D117" s="50"/>
      <c r="E117" s="50"/>
      <c r="F117" s="33"/>
      <c r="G117" s="61">
        <f>G53-G116</f>
        <v>0</v>
      </c>
      <c r="H117" s="27"/>
    </row>
    <row r="118" spans="1:8" ht="13.5" customHeight="1" x14ac:dyDescent="0.15">
      <c r="A118" s="40" t="s">
        <v>20</v>
      </c>
      <c r="B118" s="40" t="s">
        <v>2</v>
      </c>
      <c r="C118" s="34" t="s">
        <v>162</v>
      </c>
      <c r="D118" s="7" t="s">
        <v>21</v>
      </c>
      <c r="E118" s="18"/>
      <c r="F118" s="19"/>
      <c r="G118" s="62">
        <f>G119+G120</f>
        <v>0</v>
      </c>
      <c r="H118" s="24"/>
    </row>
    <row r="119" spans="1:8" x14ac:dyDescent="0.15">
      <c r="A119" s="41"/>
      <c r="B119" s="41"/>
      <c r="C119" s="35"/>
      <c r="D119" s="11" t="s">
        <v>163</v>
      </c>
      <c r="E119" s="10" t="s">
        <v>138</v>
      </c>
      <c r="F119" s="14"/>
      <c r="G119" s="59"/>
      <c r="H119" s="25"/>
    </row>
    <row r="120" spans="1:8" x14ac:dyDescent="0.15">
      <c r="A120" s="41"/>
      <c r="B120" s="41"/>
      <c r="C120" s="36"/>
      <c r="D120" s="11" t="s">
        <v>165</v>
      </c>
      <c r="E120" s="10" t="s">
        <v>139</v>
      </c>
      <c r="F120" s="14"/>
      <c r="G120" s="59"/>
      <c r="H120" s="25"/>
    </row>
    <row r="121" spans="1:8" x14ac:dyDescent="0.15">
      <c r="A121" s="41"/>
      <c r="B121" s="41"/>
      <c r="C121" s="34" t="s">
        <v>173</v>
      </c>
      <c r="D121" s="12" t="s">
        <v>22</v>
      </c>
      <c r="E121" s="9"/>
      <c r="F121" s="14"/>
      <c r="G121" s="59">
        <f>G122+G123</f>
        <v>0</v>
      </c>
      <c r="H121" s="25"/>
    </row>
    <row r="122" spans="1:8" x14ac:dyDescent="0.15">
      <c r="A122" s="41"/>
      <c r="B122" s="41"/>
      <c r="C122" s="35"/>
      <c r="D122" s="11" t="s">
        <v>168</v>
      </c>
      <c r="E122" s="10" t="s">
        <v>140</v>
      </c>
      <c r="F122" s="14"/>
      <c r="G122" s="59"/>
      <c r="H122" s="25"/>
    </row>
    <row r="123" spans="1:8" x14ac:dyDescent="0.15">
      <c r="A123" s="41"/>
      <c r="B123" s="41"/>
      <c r="C123" s="36"/>
      <c r="D123" s="11" t="s">
        <v>165</v>
      </c>
      <c r="E123" s="10" t="s">
        <v>141</v>
      </c>
      <c r="F123" s="14"/>
      <c r="G123" s="59"/>
      <c r="H123" s="25"/>
    </row>
    <row r="124" spans="1:8" x14ac:dyDescent="0.15">
      <c r="A124" s="41"/>
      <c r="B124" s="41"/>
      <c r="C124" s="37" t="s">
        <v>176</v>
      </c>
      <c r="D124" s="12" t="s">
        <v>23</v>
      </c>
      <c r="E124" s="9"/>
      <c r="F124" s="14"/>
      <c r="G124" s="59"/>
      <c r="H124" s="25"/>
    </row>
    <row r="125" spans="1:8" x14ac:dyDescent="0.15">
      <c r="A125" s="41"/>
      <c r="B125" s="41"/>
      <c r="C125" s="34" t="s">
        <v>203</v>
      </c>
      <c r="D125" s="12" t="s">
        <v>24</v>
      </c>
      <c r="E125" s="9"/>
      <c r="F125" s="14"/>
      <c r="G125" s="59">
        <f>G126+G127+G128</f>
        <v>0</v>
      </c>
      <c r="H125" s="25"/>
    </row>
    <row r="126" spans="1:8" x14ac:dyDescent="0.15">
      <c r="A126" s="41"/>
      <c r="B126" s="41"/>
      <c r="C126" s="35"/>
      <c r="D126" s="11" t="s">
        <v>163</v>
      </c>
      <c r="E126" s="10" t="s">
        <v>142</v>
      </c>
      <c r="F126" s="14"/>
      <c r="G126" s="59"/>
      <c r="H126" s="25"/>
    </row>
    <row r="127" spans="1:8" x14ac:dyDescent="0.15">
      <c r="A127" s="41"/>
      <c r="B127" s="41"/>
      <c r="C127" s="35"/>
      <c r="D127" s="11" t="s">
        <v>165</v>
      </c>
      <c r="E127" s="10" t="s">
        <v>143</v>
      </c>
      <c r="F127" s="14"/>
      <c r="G127" s="59"/>
      <c r="H127" s="25"/>
    </row>
    <row r="128" spans="1:8" x14ac:dyDescent="0.15">
      <c r="A128" s="41"/>
      <c r="B128" s="41"/>
      <c r="C128" s="36"/>
      <c r="D128" s="11" t="s">
        <v>167</v>
      </c>
      <c r="E128" s="10" t="s">
        <v>144</v>
      </c>
      <c r="F128" s="14"/>
      <c r="G128" s="59"/>
      <c r="H128" s="25"/>
    </row>
    <row r="129" spans="1:8" ht="14.25" thickBot="1" x14ac:dyDescent="0.2">
      <c r="A129" s="41"/>
      <c r="B129" s="41"/>
      <c r="C129" s="34" t="s">
        <v>179</v>
      </c>
      <c r="D129" s="13" t="s">
        <v>25</v>
      </c>
      <c r="E129" s="20"/>
      <c r="F129" s="17"/>
      <c r="G129" s="60"/>
      <c r="H129" s="26"/>
    </row>
    <row r="130" spans="1:8" ht="14.25" thickTop="1" x14ac:dyDescent="0.15">
      <c r="A130" s="41"/>
      <c r="B130" s="43"/>
      <c r="C130" s="556" t="s">
        <v>26</v>
      </c>
      <c r="D130" s="557"/>
      <c r="E130" s="557"/>
      <c r="F130" s="557"/>
      <c r="G130" s="61">
        <f>G118+G121+G124+G125+G129</f>
        <v>0</v>
      </c>
      <c r="H130" s="27"/>
    </row>
    <row r="131" spans="1:8" ht="13.5" customHeight="1" x14ac:dyDescent="0.15">
      <c r="A131" s="41"/>
      <c r="B131" s="40" t="s">
        <v>10</v>
      </c>
      <c r="C131" s="44" t="s">
        <v>162</v>
      </c>
      <c r="D131" s="23" t="s">
        <v>27</v>
      </c>
      <c r="E131" s="18"/>
      <c r="F131" s="19"/>
      <c r="G131" s="62"/>
      <c r="H131" s="24"/>
    </row>
    <row r="132" spans="1:8" x14ac:dyDescent="0.15">
      <c r="A132" s="41"/>
      <c r="B132" s="41"/>
      <c r="C132" s="38" t="s">
        <v>173</v>
      </c>
      <c r="D132" s="12" t="s">
        <v>28</v>
      </c>
      <c r="E132" s="9"/>
      <c r="F132" s="14"/>
      <c r="G132" s="59">
        <f>SUM(G133:G143)</f>
        <v>0</v>
      </c>
      <c r="H132" s="25"/>
    </row>
    <row r="133" spans="1:8" x14ac:dyDescent="0.15">
      <c r="A133" s="41"/>
      <c r="B133" s="41"/>
      <c r="C133" s="35"/>
      <c r="D133" s="11" t="s">
        <v>163</v>
      </c>
      <c r="E133" s="10" t="s">
        <v>145</v>
      </c>
      <c r="F133" s="14"/>
      <c r="G133" s="59"/>
      <c r="H133" s="25"/>
    </row>
    <row r="134" spans="1:8" x14ac:dyDescent="0.15">
      <c r="A134" s="41"/>
      <c r="B134" s="41"/>
      <c r="C134" s="35"/>
      <c r="D134" s="11" t="s">
        <v>164</v>
      </c>
      <c r="E134" s="10" t="s">
        <v>146</v>
      </c>
      <c r="F134" s="14"/>
      <c r="G134" s="59"/>
      <c r="H134" s="25"/>
    </row>
    <row r="135" spans="1:8" x14ac:dyDescent="0.15">
      <c r="A135" s="41"/>
      <c r="B135" s="41"/>
      <c r="C135" s="35"/>
      <c r="D135" s="11" t="s">
        <v>166</v>
      </c>
      <c r="E135" s="10" t="s">
        <v>147</v>
      </c>
      <c r="F135" s="14"/>
      <c r="G135" s="59"/>
      <c r="H135" s="25"/>
    </row>
    <row r="136" spans="1:8" x14ac:dyDescent="0.15">
      <c r="A136" s="41"/>
      <c r="B136" s="41"/>
      <c r="C136" s="35"/>
      <c r="D136" s="11" t="s">
        <v>169</v>
      </c>
      <c r="E136" s="10" t="s">
        <v>148</v>
      </c>
      <c r="F136" s="14"/>
      <c r="G136" s="59"/>
      <c r="H136" s="25"/>
    </row>
    <row r="137" spans="1:8" x14ac:dyDescent="0.15">
      <c r="A137" s="41"/>
      <c r="B137" s="41"/>
      <c r="C137" s="35"/>
      <c r="D137" s="11" t="s">
        <v>170</v>
      </c>
      <c r="E137" s="10" t="s">
        <v>149</v>
      </c>
      <c r="F137" s="14"/>
      <c r="G137" s="59"/>
      <c r="H137" s="25"/>
    </row>
    <row r="138" spans="1:8" x14ac:dyDescent="0.15">
      <c r="A138" s="41"/>
      <c r="B138" s="41"/>
      <c r="C138" s="35"/>
      <c r="D138" s="11" t="s">
        <v>171</v>
      </c>
      <c r="E138" s="10" t="s">
        <v>150</v>
      </c>
      <c r="F138" s="14"/>
      <c r="G138" s="59"/>
      <c r="H138" s="25"/>
    </row>
    <row r="139" spans="1:8" x14ac:dyDescent="0.15">
      <c r="A139" s="41"/>
      <c r="B139" s="41"/>
      <c r="C139" s="35"/>
      <c r="D139" s="11" t="s">
        <v>182</v>
      </c>
      <c r="E139" s="10" t="s">
        <v>151</v>
      </c>
      <c r="F139" s="14"/>
      <c r="G139" s="59"/>
      <c r="H139" s="25"/>
    </row>
    <row r="140" spans="1:8" x14ac:dyDescent="0.15">
      <c r="A140" s="41"/>
      <c r="B140" s="41"/>
      <c r="C140" s="35"/>
      <c r="D140" s="11" t="s">
        <v>183</v>
      </c>
      <c r="E140" s="10" t="s">
        <v>152</v>
      </c>
      <c r="F140" s="14"/>
      <c r="G140" s="59"/>
      <c r="H140" s="25"/>
    </row>
    <row r="141" spans="1:8" x14ac:dyDescent="0.15">
      <c r="A141" s="41"/>
      <c r="B141" s="41"/>
      <c r="C141" s="35"/>
      <c r="D141" s="11" t="s">
        <v>184</v>
      </c>
      <c r="E141" s="10" t="s">
        <v>153</v>
      </c>
      <c r="F141" s="14"/>
      <c r="G141" s="59"/>
      <c r="H141" s="25"/>
    </row>
    <row r="142" spans="1:8" x14ac:dyDescent="0.15">
      <c r="A142" s="41"/>
      <c r="B142" s="41"/>
      <c r="C142" s="35"/>
      <c r="D142" s="11" t="s">
        <v>185</v>
      </c>
      <c r="E142" s="10" t="s">
        <v>154</v>
      </c>
      <c r="F142" s="14"/>
      <c r="G142" s="59"/>
      <c r="H142" s="25"/>
    </row>
    <row r="143" spans="1:8" x14ac:dyDescent="0.15">
      <c r="A143" s="41"/>
      <c r="B143" s="41"/>
      <c r="C143" s="35"/>
      <c r="D143" s="11" t="s">
        <v>186</v>
      </c>
      <c r="E143" s="10" t="s">
        <v>155</v>
      </c>
      <c r="F143" s="14"/>
      <c r="G143" s="59"/>
      <c r="H143" s="25"/>
    </row>
    <row r="144" spans="1:8" x14ac:dyDescent="0.15">
      <c r="A144" s="41"/>
      <c r="B144" s="41"/>
      <c r="C144" s="37" t="s">
        <v>176</v>
      </c>
      <c r="D144" s="12" t="s">
        <v>29</v>
      </c>
      <c r="E144" s="9"/>
      <c r="F144" s="14"/>
      <c r="G144" s="59"/>
      <c r="H144" s="25"/>
    </row>
    <row r="145" spans="1:8" x14ac:dyDescent="0.15">
      <c r="A145" s="41"/>
      <c r="B145" s="41"/>
      <c r="C145" s="37" t="s">
        <v>178</v>
      </c>
      <c r="D145" s="12" t="s">
        <v>30</v>
      </c>
      <c r="E145" s="9"/>
      <c r="F145" s="14"/>
      <c r="G145" s="59"/>
      <c r="H145" s="25"/>
    </row>
    <row r="146" spans="1:8" ht="14.25" thickBot="1" x14ac:dyDescent="0.2">
      <c r="A146" s="41"/>
      <c r="B146" s="41"/>
      <c r="C146" s="34" t="s">
        <v>179</v>
      </c>
      <c r="D146" s="13" t="s">
        <v>31</v>
      </c>
      <c r="E146" s="20"/>
      <c r="F146" s="17"/>
      <c r="G146" s="60"/>
      <c r="H146" s="26"/>
    </row>
    <row r="147" spans="1:8" ht="15" thickTop="1" thickBot="1" x14ac:dyDescent="0.2">
      <c r="A147" s="41"/>
      <c r="B147" s="42"/>
      <c r="C147" s="558" t="s">
        <v>32</v>
      </c>
      <c r="D147" s="559"/>
      <c r="E147" s="559"/>
      <c r="F147" s="559"/>
      <c r="G147" s="64">
        <f>G131+G132+G144+G145+G146</f>
        <v>0</v>
      </c>
      <c r="H147" s="28"/>
    </row>
    <row r="148" spans="1:8" ht="14.25" customHeight="1" thickTop="1" x14ac:dyDescent="0.15">
      <c r="B148" s="51" t="s">
        <v>33</v>
      </c>
      <c r="C148" s="52"/>
      <c r="D148" s="52"/>
      <c r="E148" s="52"/>
      <c r="F148" s="53"/>
      <c r="G148" s="65">
        <f>G130-G147</f>
        <v>0</v>
      </c>
      <c r="H148" s="27"/>
    </row>
    <row r="149" spans="1:8" ht="13.5" customHeight="1" x14ac:dyDescent="0.15">
      <c r="A149" s="40" t="s">
        <v>34</v>
      </c>
      <c r="B149" s="45" t="s">
        <v>2</v>
      </c>
      <c r="C149" s="44" t="s">
        <v>162</v>
      </c>
      <c r="D149" s="23" t="s">
        <v>35</v>
      </c>
      <c r="E149" s="18"/>
      <c r="F149" s="19"/>
      <c r="G149" s="62"/>
      <c r="H149" s="24"/>
    </row>
    <row r="150" spans="1:8" x14ac:dyDescent="0.15">
      <c r="A150" s="41"/>
      <c r="B150" s="46"/>
      <c r="C150" s="37" t="s">
        <v>173</v>
      </c>
      <c r="D150" s="12" t="s">
        <v>36</v>
      </c>
      <c r="E150" s="9"/>
      <c r="F150" s="14"/>
      <c r="G150" s="59"/>
      <c r="H150" s="25"/>
    </row>
    <row r="151" spans="1:8" x14ac:dyDescent="0.15">
      <c r="A151" s="41"/>
      <c r="B151" s="46"/>
      <c r="C151" s="37" t="s">
        <v>176</v>
      </c>
      <c r="D151" s="12" t="s">
        <v>37</v>
      </c>
      <c r="E151" s="9"/>
      <c r="F151" s="14"/>
      <c r="G151" s="59"/>
      <c r="H151" s="25"/>
    </row>
    <row r="152" spans="1:8" x14ac:dyDescent="0.15">
      <c r="A152" s="41"/>
      <c r="B152" s="46"/>
      <c r="C152" s="37" t="s">
        <v>178</v>
      </c>
      <c r="D152" s="12" t="s">
        <v>38</v>
      </c>
      <c r="E152" s="9"/>
      <c r="F152" s="14"/>
      <c r="G152" s="59"/>
      <c r="H152" s="25"/>
    </row>
    <row r="153" spans="1:8" x14ac:dyDescent="0.15">
      <c r="A153" s="41"/>
      <c r="B153" s="46"/>
      <c r="C153" s="34" t="s">
        <v>179</v>
      </c>
      <c r="D153" s="12" t="s">
        <v>39</v>
      </c>
      <c r="E153" s="9"/>
      <c r="F153" s="14"/>
      <c r="G153" s="59">
        <f>G154+G155+G156</f>
        <v>0</v>
      </c>
      <c r="H153" s="25"/>
    </row>
    <row r="154" spans="1:8" x14ac:dyDescent="0.15">
      <c r="A154" s="41"/>
      <c r="B154" s="46"/>
      <c r="C154" s="35"/>
      <c r="D154" s="11" t="s">
        <v>163</v>
      </c>
      <c r="E154" s="10" t="s">
        <v>156</v>
      </c>
      <c r="F154" s="14"/>
      <c r="G154" s="59"/>
      <c r="H154" s="25"/>
    </row>
    <row r="155" spans="1:8" x14ac:dyDescent="0.15">
      <c r="A155" s="41"/>
      <c r="B155" s="46"/>
      <c r="C155" s="35"/>
      <c r="D155" s="11" t="s">
        <v>200</v>
      </c>
      <c r="E155" s="10" t="s">
        <v>157</v>
      </c>
      <c r="F155" s="14"/>
      <c r="G155" s="59"/>
      <c r="H155" s="25"/>
    </row>
    <row r="156" spans="1:8" x14ac:dyDescent="0.15">
      <c r="A156" s="41"/>
      <c r="B156" s="46"/>
      <c r="C156" s="35"/>
      <c r="D156" s="11" t="s">
        <v>167</v>
      </c>
      <c r="E156" s="10" t="s">
        <v>158</v>
      </c>
      <c r="F156" s="14"/>
      <c r="G156" s="59"/>
      <c r="H156" s="25"/>
    </row>
    <row r="157" spans="1:8" x14ac:dyDescent="0.15">
      <c r="A157" s="41"/>
      <c r="B157" s="46"/>
      <c r="C157" s="37" t="s">
        <v>181</v>
      </c>
      <c r="D157" s="12" t="s">
        <v>40</v>
      </c>
      <c r="E157" s="9"/>
      <c r="F157" s="14"/>
      <c r="G157" s="59"/>
      <c r="H157" s="25"/>
    </row>
    <row r="158" spans="1:8" x14ac:dyDescent="0.15">
      <c r="A158" s="41"/>
      <c r="B158" s="46"/>
      <c r="C158" s="37" t="s">
        <v>201</v>
      </c>
      <c r="D158" s="12" t="s">
        <v>41</v>
      </c>
      <c r="E158" s="9"/>
      <c r="F158" s="14"/>
      <c r="G158" s="59"/>
      <c r="H158" s="25"/>
    </row>
    <row r="159" spans="1:8" x14ac:dyDescent="0.15">
      <c r="A159" s="41"/>
      <c r="B159" s="46"/>
      <c r="C159" s="37" t="s">
        <v>204</v>
      </c>
      <c r="D159" s="12" t="s">
        <v>42</v>
      </c>
      <c r="E159" s="9"/>
      <c r="F159" s="14"/>
      <c r="G159" s="59"/>
      <c r="H159" s="25"/>
    </row>
    <row r="160" spans="1:8" x14ac:dyDescent="0.15">
      <c r="A160" s="41"/>
      <c r="B160" s="46"/>
      <c r="C160" s="37" t="s">
        <v>205</v>
      </c>
      <c r="D160" s="12" t="s">
        <v>43</v>
      </c>
      <c r="E160" s="9"/>
      <c r="F160" s="14"/>
      <c r="G160" s="59"/>
      <c r="H160" s="25"/>
    </row>
    <row r="161" spans="1:8" x14ac:dyDescent="0.15">
      <c r="A161" s="41"/>
      <c r="B161" s="46"/>
      <c r="C161" s="37" t="s">
        <v>206</v>
      </c>
      <c r="D161" s="12" t="s">
        <v>44</v>
      </c>
      <c r="E161" s="9"/>
      <c r="F161" s="14"/>
      <c r="G161" s="59"/>
      <c r="H161" s="25"/>
    </row>
    <row r="162" spans="1:8" x14ac:dyDescent="0.15">
      <c r="A162" s="41"/>
      <c r="B162" s="46"/>
      <c r="C162" s="37" t="s">
        <v>207</v>
      </c>
      <c r="D162" s="12" t="s">
        <v>45</v>
      </c>
      <c r="E162" s="9"/>
      <c r="F162" s="14"/>
      <c r="G162" s="59"/>
      <c r="H162" s="25"/>
    </row>
    <row r="163" spans="1:8" x14ac:dyDescent="0.15">
      <c r="A163" s="41"/>
      <c r="B163" s="46"/>
      <c r="C163" s="37" t="s">
        <v>208</v>
      </c>
      <c r="D163" s="12" t="s">
        <v>46</v>
      </c>
      <c r="E163" s="9"/>
      <c r="F163" s="14"/>
      <c r="G163" s="59"/>
      <c r="H163" s="25"/>
    </row>
    <row r="164" spans="1:8" ht="14.25" thickBot="1" x14ac:dyDescent="0.2">
      <c r="A164" s="41"/>
      <c r="B164" s="46"/>
      <c r="C164" s="34" t="s">
        <v>209</v>
      </c>
      <c r="D164" s="12" t="s">
        <v>47</v>
      </c>
      <c r="E164" s="9"/>
      <c r="F164" s="14"/>
      <c r="G164" s="59"/>
      <c r="H164" s="25"/>
    </row>
    <row r="165" spans="1:8" ht="14.25" thickTop="1" x14ac:dyDescent="0.15">
      <c r="A165" s="41"/>
      <c r="B165" s="47"/>
      <c r="C165" s="556" t="s">
        <v>48</v>
      </c>
      <c r="D165" s="557"/>
      <c r="E165" s="557"/>
      <c r="F165" s="557"/>
      <c r="G165" s="61">
        <f>G149+G150+G151+G152+G153+G157+G158+G159+G160+G161+G162+G163+G164</f>
        <v>0</v>
      </c>
      <c r="H165" s="27"/>
    </row>
    <row r="166" spans="1:8" ht="13.5" customHeight="1" x14ac:dyDescent="0.15">
      <c r="A166" s="41"/>
      <c r="B166" s="40" t="s">
        <v>10</v>
      </c>
      <c r="C166" s="48" t="s">
        <v>162</v>
      </c>
      <c r="D166" s="23" t="s">
        <v>49</v>
      </c>
      <c r="E166" s="18"/>
      <c r="F166" s="19"/>
      <c r="G166" s="62"/>
      <c r="H166" s="24"/>
    </row>
    <row r="167" spans="1:8" x14ac:dyDescent="0.15">
      <c r="A167" s="41"/>
      <c r="B167" s="41"/>
      <c r="C167" s="38" t="s">
        <v>172</v>
      </c>
      <c r="D167" s="12" t="s">
        <v>50</v>
      </c>
      <c r="E167" s="9"/>
      <c r="F167" s="14"/>
      <c r="G167" s="59"/>
      <c r="H167" s="25"/>
    </row>
    <row r="168" spans="1:8" x14ac:dyDescent="0.15">
      <c r="A168" s="41"/>
      <c r="B168" s="41"/>
      <c r="C168" s="37" t="s">
        <v>175</v>
      </c>
      <c r="D168" s="12" t="s">
        <v>51</v>
      </c>
      <c r="E168" s="9"/>
      <c r="F168" s="14"/>
      <c r="G168" s="59"/>
      <c r="H168" s="25"/>
    </row>
    <row r="169" spans="1:8" x14ac:dyDescent="0.15">
      <c r="A169" s="41"/>
      <c r="B169" s="41"/>
      <c r="C169" s="38" t="s">
        <v>177</v>
      </c>
      <c r="D169" s="12" t="s">
        <v>52</v>
      </c>
      <c r="E169" s="9"/>
      <c r="F169" s="14"/>
      <c r="G169" s="59">
        <f>G170+G171+G172</f>
        <v>0</v>
      </c>
      <c r="H169" s="25"/>
    </row>
    <row r="170" spans="1:8" x14ac:dyDescent="0.15">
      <c r="A170" s="41"/>
      <c r="B170" s="41"/>
      <c r="C170" s="35"/>
      <c r="D170" s="11" t="s">
        <v>163</v>
      </c>
      <c r="E170" s="10" t="s">
        <v>159</v>
      </c>
      <c r="F170" s="14"/>
      <c r="G170" s="59"/>
      <c r="H170" s="25"/>
    </row>
    <row r="171" spans="1:8" x14ac:dyDescent="0.15">
      <c r="A171" s="41"/>
      <c r="B171" s="41"/>
      <c r="C171" s="35"/>
      <c r="D171" s="11" t="s">
        <v>200</v>
      </c>
      <c r="E171" s="10" t="s">
        <v>160</v>
      </c>
      <c r="F171" s="14"/>
      <c r="G171" s="59"/>
      <c r="H171" s="25"/>
    </row>
    <row r="172" spans="1:8" x14ac:dyDescent="0.15">
      <c r="A172" s="41"/>
      <c r="B172" s="41"/>
      <c r="C172" s="35"/>
      <c r="D172" s="11" t="s">
        <v>167</v>
      </c>
      <c r="E172" s="10" t="s">
        <v>161</v>
      </c>
      <c r="F172" s="14"/>
      <c r="G172" s="59"/>
      <c r="H172" s="25"/>
    </row>
    <row r="173" spans="1:8" x14ac:dyDescent="0.15">
      <c r="A173" s="41"/>
      <c r="B173" s="41"/>
      <c r="C173" s="37" t="s">
        <v>179</v>
      </c>
      <c r="D173" s="12" t="s">
        <v>53</v>
      </c>
      <c r="E173" s="9"/>
      <c r="F173" s="14"/>
      <c r="G173" s="59"/>
      <c r="H173" s="25"/>
    </row>
    <row r="174" spans="1:8" x14ac:dyDescent="0.15">
      <c r="A174" s="41"/>
      <c r="B174" s="41"/>
      <c r="C174" s="37" t="s">
        <v>180</v>
      </c>
      <c r="D174" s="12" t="s">
        <v>54</v>
      </c>
      <c r="E174" s="9"/>
      <c r="F174" s="14"/>
      <c r="G174" s="59"/>
      <c r="H174" s="25"/>
    </row>
    <row r="175" spans="1:8" x14ac:dyDescent="0.15">
      <c r="A175" s="41"/>
      <c r="B175" s="41"/>
      <c r="C175" s="37" t="s">
        <v>201</v>
      </c>
      <c r="D175" s="12" t="s">
        <v>55</v>
      </c>
      <c r="E175" s="9"/>
      <c r="F175" s="14"/>
      <c r="G175" s="59"/>
      <c r="H175" s="25"/>
    </row>
    <row r="176" spans="1:8" x14ac:dyDescent="0.15">
      <c r="A176" s="41"/>
      <c r="B176" s="41"/>
      <c r="C176" s="37" t="s">
        <v>204</v>
      </c>
      <c r="D176" s="12" t="s">
        <v>56</v>
      </c>
      <c r="E176" s="9"/>
      <c r="F176" s="14"/>
      <c r="G176" s="59"/>
      <c r="H176" s="25"/>
    </row>
    <row r="177" spans="1:8" x14ac:dyDescent="0.15">
      <c r="A177" s="41"/>
      <c r="B177" s="41"/>
      <c r="C177" s="37" t="s">
        <v>205</v>
      </c>
      <c r="D177" s="12" t="s">
        <v>57</v>
      </c>
      <c r="E177" s="9"/>
      <c r="F177" s="14"/>
      <c r="G177" s="59"/>
      <c r="H177" s="25"/>
    </row>
    <row r="178" spans="1:8" x14ac:dyDescent="0.15">
      <c r="A178" s="41"/>
      <c r="B178" s="41"/>
      <c r="C178" s="37" t="s">
        <v>206</v>
      </c>
      <c r="D178" s="12" t="s">
        <v>58</v>
      </c>
      <c r="E178" s="9"/>
      <c r="F178" s="14"/>
      <c r="G178" s="59"/>
      <c r="H178" s="25"/>
    </row>
    <row r="179" spans="1:8" x14ac:dyDescent="0.15">
      <c r="A179" s="41"/>
      <c r="B179" s="41"/>
      <c r="C179" s="37" t="s">
        <v>207</v>
      </c>
      <c r="D179" s="12" t="s">
        <v>59</v>
      </c>
      <c r="E179" s="9"/>
      <c r="F179" s="14"/>
      <c r="G179" s="59"/>
      <c r="H179" s="25"/>
    </row>
    <row r="180" spans="1:8" ht="14.25" thickBot="1" x14ac:dyDescent="0.2">
      <c r="A180" s="41"/>
      <c r="B180" s="41"/>
      <c r="C180" s="38" t="s">
        <v>208</v>
      </c>
      <c r="D180" s="13" t="s">
        <v>60</v>
      </c>
      <c r="E180" s="20"/>
      <c r="F180" s="17"/>
      <c r="G180" s="60"/>
      <c r="H180" s="26"/>
    </row>
    <row r="181" spans="1:8" ht="15" thickTop="1" thickBot="1" x14ac:dyDescent="0.2">
      <c r="A181" s="41"/>
      <c r="B181" s="42"/>
      <c r="C181" s="558" t="s">
        <v>61</v>
      </c>
      <c r="D181" s="559"/>
      <c r="E181" s="559"/>
      <c r="F181" s="559"/>
      <c r="G181" s="64">
        <f>G166+G167+G168+G169+G173+G174+G175+G176+G177+G178+G179+G180</f>
        <v>0</v>
      </c>
      <c r="H181" s="28"/>
    </row>
    <row r="182" spans="1:8" ht="15.75" customHeight="1" thickTop="1" x14ac:dyDescent="0.15">
      <c r="A182" s="43"/>
      <c r="B182" s="571" t="s">
        <v>62</v>
      </c>
      <c r="C182" s="572"/>
      <c r="D182" s="572"/>
      <c r="E182" s="572"/>
      <c r="F182" s="572"/>
      <c r="G182" s="65">
        <f>G165-G181</f>
        <v>0</v>
      </c>
      <c r="H182" s="28"/>
    </row>
    <row r="183" spans="1:8" ht="14.25" thickBot="1" x14ac:dyDescent="0.2">
      <c r="A183" s="573" t="s">
        <v>63</v>
      </c>
      <c r="B183" s="574"/>
      <c r="C183" s="574"/>
      <c r="D183" s="574"/>
      <c r="E183" s="574"/>
      <c r="F183" s="574"/>
      <c r="G183" s="66"/>
      <c r="H183" s="29"/>
    </row>
    <row r="184" spans="1:8" ht="14.25" thickTop="1" x14ac:dyDescent="0.15">
      <c r="A184" s="556" t="s">
        <v>64</v>
      </c>
      <c r="B184" s="557"/>
      <c r="C184" s="557"/>
      <c r="D184" s="557"/>
      <c r="E184" s="557"/>
      <c r="F184" s="557"/>
      <c r="G184" s="61">
        <f>(G117+G148+G182)-G183</f>
        <v>0</v>
      </c>
      <c r="H184" s="27"/>
    </row>
    <row r="185" spans="1:8" x14ac:dyDescent="0.15">
      <c r="A185" s="569" t="s">
        <v>65</v>
      </c>
      <c r="B185" s="570"/>
      <c r="C185" s="570"/>
      <c r="D185" s="570"/>
      <c r="E185" s="570"/>
      <c r="F185" s="570"/>
      <c r="G185" s="67"/>
      <c r="H185" s="30"/>
    </row>
    <row r="186" spans="1:8" x14ac:dyDescent="0.15">
      <c r="A186" s="569" t="s">
        <v>66</v>
      </c>
      <c r="B186" s="570"/>
      <c r="C186" s="570"/>
      <c r="D186" s="570"/>
      <c r="E186" s="570"/>
      <c r="F186" s="570"/>
      <c r="G186" s="67">
        <f>G184+G185</f>
        <v>0</v>
      </c>
      <c r="H186" s="30"/>
    </row>
  </sheetData>
  <mergeCells count="13">
    <mergeCell ref="A186:F186"/>
    <mergeCell ref="C165:F165"/>
    <mergeCell ref="C181:F181"/>
    <mergeCell ref="B182:F182"/>
    <mergeCell ref="A183:F183"/>
    <mergeCell ref="A184:F184"/>
    <mergeCell ref="A185:F185"/>
    <mergeCell ref="C147:F147"/>
    <mergeCell ref="A1:F1"/>
    <mergeCell ref="C53:F53"/>
    <mergeCell ref="B54:B116"/>
    <mergeCell ref="C116:F116"/>
    <mergeCell ref="C130:F1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&amp;L様式第１号の１様式&amp;C&amp;"-,太字"平成２５年度第１次収支補正予算書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65"/>
  <sheetViews>
    <sheetView topLeftCell="A16" workbookViewId="0">
      <selection activeCell="T18" sqref="T18"/>
    </sheetView>
  </sheetViews>
  <sheetFormatPr defaultRowHeight="13.5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x14ac:dyDescent="0.15">
      <c r="A1" t="s">
        <v>267</v>
      </c>
    </row>
    <row r="2" spans="1:32" x14ac:dyDescent="0.15">
      <c r="A2" s="162" t="s">
        <v>162</v>
      </c>
      <c r="B2" s="79" t="s">
        <v>3</v>
      </c>
      <c r="C2" s="99"/>
      <c r="D2" s="100"/>
      <c r="E2" s="80">
        <f>E3+E11+E20+E27+E30+E45</f>
        <v>427111000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x14ac:dyDescent="0.15">
      <c r="A3" s="163"/>
      <c r="B3" s="490" t="s">
        <v>163</v>
      </c>
      <c r="C3" s="144" t="s">
        <v>284</v>
      </c>
      <c r="D3" s="82"/>
      <c r="E3" s="83">
        <f t="shared" ref="E3" si="0">SUM(E4:E8)</f>
        <v>354300000</v>
      </c>
      <c r="F3" s="155"/>
      <c r="AF3" s="156"/>
    </row>
    <row r="4" spans="1:32" x14ac:dyDescent="0.15">
      <c r="A4" s="163"/>
      <c r="B4" s="491"/>
      <c r="C4" s="504" t="s">
        <v>163</v>
      </c>
      <c r="D4" s="496" t="s">
        <v>68</v>
      </c>
      <c r="E4" s="507">
        <f>(T5+T6)*1000</f>
        <v>323400000</v>
      </c>
      <c r="F4" s="137"/>
      <c r="G4" s="138"/>
      <c r="H4" s="138"/>
      <c r="I4" s="138" t="s">
        <v>256</v>
      </c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x14ac:dyDescent="0.15">
      <c r="A5" s="163"/>
      <c r="B5" s="491"/>
      <c r="C5" s="505"/>
      <c r="D5" s="497"/>
      <c r="E5" s="508"/>
      <c r="F5" s="140" t="s">
        <v>257</v>
      </c>
      <c r="G5" s="141"/>
      <c r="H5" s="141"/>
      <c r="I5" s="511">
        <v>9600</v>
      </c>
      <c r="J5" s="511"/>
      <c r="K5" s="511"/>
      <c r="L5" s="141" t="s">
        <v>304</v>
      </c>
      <c r="M5" s="141"/>
      <c r="N5" s="141"/>
      <c r="O5" s="141"/>
      <c r="P5" s="141"/>
      <c r="Q5" s="141"/>
      <c r="R5" s="141"/>
      <c r="S5" s="141" t="s">
        <v>258</v>
      </c>
      <c r="T5" s="486">
        <v>199700</v>
      </c>
      <c r="U5" s="486"/>
      <c r="V5" s="486"/>
      <c r="W5" s="141" t="s">
        <v>259</v>
      </c>
      <c r="X5" s="141"/>
      <c r="Y5" s="141"/>
      <c r="Z5" s="141"/>
      <c r="AA5" s="141"/>
      <c r="AB5" s="141"/>
      <c r="AC5" s="141"/>
      <c r="AD5" s="141"/>
      <c r="AE5" s="141"/>
      <c r="AF5" s="143"/>
    </row>
    <row r="6" spans="1:32" x14ac:dyDescent="0.15">
      <c r="A6" s="163"/>
      <c r="B6" s="491"/>
      <c r="C6" s="506"/>
      <c r="D6" s="498"/>
      <c r="E6" s="509"/>
      <c r="F6" s="146" t="s">
        <v>260</v>
      </c>
      <c r="G6" s="145"/>
      <c r="H6" s="145"/>
      <c r="I6" s="512">
        <v>11900</v>
      </c>
      <c r="J6" s="512"/>
      <c r="K6" s="512"/>
      <c r="L6" s="145" t="s">
        <v>300</v>
      </c>
      <c r="M6" s="145"/>
      <c r="N6" s="145"/>
      <c r="O6" s="145"/>
      <c r="P6" s="145"/>
      <c r="Q6" s="145"/>
      <c r="R6" s="145"/>
      <c r="S6" s="145" t="s">
        <v>258</v>
      </c>
      <c r="T6" s="489">
        <v>123700</v>
      </c>
      <c r="U6" s="489"/>
      <c r="V6" s="489"/>
      <c r="W6" s="145" t="s">
        <v>259</v>
      </c>
      <c r="X6" s="145"/>
      <c r="Y6" s="145"/>
      <c r="Z6" s="145"/>
      <c r="AA6" s="145"/>
      <c r="AB6" s="145"/>
      <c r="AC6" s="145"/>
      <c r="AD6" s="145"/>
      <c r="AE6" s="145"/>
      <c r="AF6" s="147"/>
    </row>
    <row r="7" spans="1:32" x14ac:dyDescent="0.15">
      <c r="A7" s="163"/>
      <c r="B7" s="491"/>
      <c r="C7" s="84" t="s">
        <v>164</v>
      </c>
      <c r="D7" s="85" t="s">
        <v>234</v>
      </c>
      <c r="E7" s="83"/>
      <c r="F7" s="155"/>
      <c r="AF7" s="156"/>
    </row>
    <row r="8" spans="1:32" x14ac:dyDescent="0.15">
      <c r="A8" s="163"/>
      <c r="B8" s="491"/>
      <c r="C8" s="504" t="s">
        <v>166</v>
      </c>
      <c r="D8" s="496" t="s">
        <v>235</v>
      </c>
      <c r="E8" s="507">
        <f>(T9+T10)*1000</f>
        <v>30900000</v>
      </c>
      <c r="F8" s="137"/>
      <c r="G8" s="138"/>
      <c r="H8" s="138"/>
      <c r="I8" s="138" t="s">
        <v>256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x14ac:dyDescent="0.15">
      <c r="A9" s="163"/>
      <c r="B9" s="491"/>
      <c r="C9" s="505"/>
      <c r="D9" s="497"/>
      <c r="E9" s="508"/>
      <c r="F9" s="140" t="s">
        <v>257</v>
      </c>
      <c r="G9" s="141"/>
      <c r="H9" s="141"/>
      <c r="I9" s="485">
        <v>940</v>
      </c>
      <c r="J9" s="485"/>
      <c r="K9" s="485"/>
      <c r="L9" s="141" t="s">
        <v>304</v>
      </c>
      <c r="M9" s="141"/>
      <c r="N9" s="141"/>
      <c r="O9" s="141"/>
      <c r="P9" s="141"/>
      <c r="Q9" s="141"/>
      <c r="R9" s="141"/>
      <c r="S9" s="141" t="s">
        <v>258</v>
      </c>
      <c r="T9" s="486">
        <v>19500</v>
      </c>
      <c r="U9" s="486"/>
      <c r="V9" s="486"/>
      <c r="W9" s="141" t="s">
        <v>259</v>
      </c>
      <c r="X9" s="141"/>
      <c r="Y9" s="141"/>
      <c r="Z9" s="141"/>
      <c r="AA9" s="141"/>
      <c r="AB9" s="141"/>
      <c r="AC9" s="141"/>
      <c r="AD9" s="141"/>
      <c r="AE9" s="141"/>
      <c r="AF9" s="143"/>
    </row>
    <row r="10" spans="1:32" x14ac:dyDescent="0.15">
      <c r="A10" s="163"/>
      <c r="B10" s="492"/>
      <c r="C10" s="506"/>
      <c r="D10" s="498"/>
      <c r="E10" s="509"/>
      <c r="F10" s="146" t="s">
        <v>260</v>
      </c>
      <c r="G10" s="145"/>
      <c r="H10" s="145"/>
      <c r="I10" s="499">
        <v>1100</v>
      </c>
      <c r="J10" s="499"/>
      <c r="K10" s="499"/>
      <c r="L10" s="145" t="s">
        <v>300</v>
      </c>
      <c r="M10" s="145"/>
      <c r="N10" s="145"/>
      <c r="O10" s="145"/>
      <c r="P10" s="145"/>
      <c r="Q10" s="145"/>
      <c r="R10" s="145"/>
      <c r="S10" s="145" t="s">
        <v>258</v>
      </c>
      <c r="T10" s="489">
        <v>11400</v>
      </c>
      <c r="U10" s="489"/>
      <c r="V10" s="489"/>
      <c r="W10" s="145" t="s">
        <v>259</v>
      </c>
      <c r="X10" s="145"/>
      <c r="Y10" s="145"/>
      <c r="Z10" s="145"/>
      <c r="AA10" s="145"/>
      <c r="AB10" s="145"/>
      <c r="AC10" s="145"/>
      <c r="AD10" s="145"/>
      <c r="AE10" s="145"/>
      <c r="AF10" s="147"/>
    </row>
    <row r="11" spans="1:32" x14ac:dyDescent="0.15">
      <c r="A11" s="163"/>
      <c r="B11" s="491" t="s">
        <v>165</v>
      </c>
      <c r="C11" s="86" t="s">
        <v>69</v>
      </c>
      <c r="D11" s="85"/>
      <c r="E11" s="83">
        <f>SUM(E12:E19)</f>
        <v>33860000</v>
      </c>
      <c r="F11" s="155"/>
      <c r="AF11" s="156"/>
    </row>
    <row r="12" spans="1:32" x14ac:dyDescent="0.15">
      <c r="A12" s="163"/>
      <c r="B12" s="491"/>
      <c r="C12" s="504" t="s">
        <v>163</v>
      </c>
      <c r="D12" s="502" t="s">
        <v>68</v>
      </c>
      <c r="E12" s="507">
        <f>T13*1000</f>
        <v>30000000</v>
      </c>
      <c r="F12" s="137" t="s">
        <v>262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9"/>
    </row>
    <row r="13" spans="1:32" x14ac:dyDescent="0.15">
      <c r="A13" s="163"/>
      <c r="B13" s="491"/>
      <c r="C13" s="506"/>
      <c r="D13" s="503"/>
      <c r="E13" s="509"/>
      <c r="F13" s="513">
        <v>8700</v>
      </c>
      <c r="G13" s="511"/>
      <c r="H13" s="511"/>
      <c r="I13" s="141" t="s">
        <v>305</v>
      </c>
      <c r="J13" s="141"/>
      <c r="K13" s="141"/>
      <c r="L13" s="141"/>
      <c r="M13" s="141"/>
      <c r="N13" s="141"/>
      <c r="O13" s="141"/>
      <c r="P13" s="141"/>
      <c r="Q13" s="141"/>
      <c r="R13" s="141"/>
      <c r="S13" s="141" t="s">
        <v>258</v>
      </c>
      <c r="T13" s="486">
        <v>30000</v>
      </c>
      <c r="U13" s="486"/>
      <c r="V13" s="486"/>
      <c r="W13" s="141" t="s">
        <v>259</v>
      </c>
      <c r="X13" s="141"/>
      <c r="Y13" s="141"/>
      <c r="Z13" s="141"/>
      <c r="AA13" s="141"/>
      <c r="AB13" s="141"/>
      <c r="AC13" s="141"/>
      <c r="AD13" s="141"/>
      <c r="AE13" s="141"/>
      <c r="AF13" s="143"/>
    </row>
    <row r="14" spans="1:32" x14ac:dyDescent="0.15">
      <c r="A14" s="163"/>
      <c r="B14" s="491"/>
      <c r="C14" s="84" t="s">
        <v>164</v>
      </c>
      <c r="D14" s="85" t="s">
        <v>70</v>
      </c>
      <c r="E14" s="83">
        <v>400000</v>
      </c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x14ac:dyDescent="0.15">
      <c r="A15" s="163"/>
      <c r="B15" s="491"/>
      <c r="C15" s="84" t="s">
        <v>166</v>
      </c>
      <c r="D15" s="85" t="s">
        <v>236</v>
      </c>
      <c r="E15" s="83"/>
      <c r="F15" s="15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26"/>
    </row>
    <row r="16" spans="1:32" x14ac:dyDescent="0.15">
      <c r="A16" s="163"/>
      <c r="B16" s="491"/>
      <c r="C16" s="504" t="s">
        <v>169</v>
      </c>
      <c r="D16" s="496" t="s">
        <v>237</v>
      </c>
      <c r="E16" s="507">
        <f>T17*1000</f>
        <v>3300000</v>
      </c>
      <c r="F16" s="137" t="s">
        <v>262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9"/>
    </row>
    <row r="17" spans="1:32" x14ac:dyDescent="0.15">
      <c r="A17" s="163"/>
      <c r="B17" s="491"/>
      <c r="C17" s="506"/>
      <c r="D17" s="498"/>
      <c r="E17" s="509"/>
      <c r="F17" s="514">
        <v>945</v>
      </c>
      <c r="G17" s="499"/>
      <c r="H17" s="499"/>
      <c r="I17" s="145" t="s">
        <v>305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 t="s">
        <v>258</v>
      </c>
      <c r="T17" s="489">
        <v>3300</v>
      </c>
      <c r="U17" s="489"/>
      <c r="V17" s="489"/>
      <c r="W17" s="145" t="s">
        <v>259</v>
      </c>
      <c r="X17" s="145"/>
      <c r="Y17" s="145"/>
      <c r="Z17" s="145"/>
      <c r="AA17" s="145"/>
      <c r="AB17" s="145"/>
      <c r="AC17" s="145"/>
      <c r="AD17" s="145"/>
      <c r="AE17" s="145"/>
      <c r="AF17" s="147"/>
    </row>
    <row r="18" spans="1:32" x14ac:dyDescent="0.15">
      <c r="A18" s="163"/>
      <c r="B18" s="491"/>
      <c r="C18" s="84" t="s">
        <v>170</v>
      </c>
      <c r="D18" s="85" t="s">
        <v>238</v>
      </c>
      <c r="E18" s="83"/>
      <c r="F18" s="155"/>
      <c r="AF18" s="156"/>
    </row>
    <row r="19" spans="1:32" x14ac:dyDescent="0.15">
      <c r="A19" s="163"/>
      <c r="B19" s="492"/>
      <c r="C19" s="84" t="s">
        <v>171</v>
      </c>
      <c r="D19" s="85" t="s">
        <v>239</v>
      </c>
      <c r="E19" s="83">
        <v>160000</v>
      </c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x14ac:dyDescent="0.15">
      <c r="A20" s="163"/>
      <c r="B20" s="490" t="s">
        <v>167</v>
      </c>
      <c r="C20" s="86" t="s">
        <v>71</v>
      </c>
      <c r="D20" s="85"/>
      <c r="E20" s="83">
        <f t="shared" ref="E20" si="1">SUM(E21:E26)</f>
        <v>0</v>
      </c>
      <c r="F20" s="157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25"/>
    </row>
    <row r="21" spans="1:32" hidden="1" outlineLevel="1" x14ac:dyDescent="0.15">
      <c r="A21" s="163"/>
      <c r="B21" s="491"/>
      <c r="C21" s="84" t="s">
        <v>163</v>
      </c>
      <c r="D21" s="85" t="s">
        <v>68</v>
      </c>
      <c r="E21" s="83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5"/>
    </row>
    <row r="22" spans="1:32" hidden="1" outlineLevel="1" x14ac:dyDescent="0.15">
      <c r="A22" s="163"/>
      <c r="B22" s="491"/>
      <c r="C22" s="84" t="s">
        <v>164</v>
      </c>
      <c r="D22" s="85" t="s">
        <v>70</v>
      </c>
      <c r="E22" s="8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25"/>
    </row>
    <row r="23" spans="1:32" hidden="1" outlineLevel="1" x14ac:dyDescent="0.15">
      <c r="A23" s="163"/>
      <c r="B23" s="491"/>
      <c r="C23" s="84" t="s">
        <v>166</v>
      </c>
      <c r="D23" s="85" t="s">
        <v>236</v>
      </c>
      <c r="E23" s="83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25"/>
    </row>
    <row r="24" spans="1:32" hidden="1" outlineLevel="1" x14ac:dyDescent="0.15">
      <c r="A24" s="163"/>
      <c r="B24" s="491"/>
      <c r="C24" s="84" t="s">
        <v>169</v>
      </c>
      <c r="D24" s="85" t="s">
        <v>237</v>
      </c>
      <c r="E24" s="83"/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25"/>
    </row>
    <row r="25" spans="1:32" hidden="1" outlineLevel="1" x14ac:dyDescent="0.15">
      <c r="A25" s="163"/>
      <c r="B25" s="491"/>
      <c r="C25" s="84" t="s">
        <v>170</v>
      </c>
      <c r="D25" s="85" t="s">
        <v>238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hidden="1" outlineLevel="1" x14ac:dyDescent="0.15">
      <c r="A26" s="163"/>
      <c r="B26" s="492"/>
      <c r="C26" s="84" t="s">
        <v>171</v>
      </c>
      <c r="D26" s="85" t="s">
        <v>239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collapsed="1" x14ac:dyDescent="0.15">
      <c r="A27" s="163"/>
      <c r="B27" s="490" t="s">
        <v>210</v>
      </c>
      <c r="C27" s="86" t="s">
        <v>72</v>
      </c>
      <c r="D27" s="85"/>
      <c r="E27" s="83">
        <f t="shared" ref="E27" si="2">E28+E29</f>
        <v>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idden="1" outlineLevel="1" x14ac:dyDescent="0.15">
      <c r="A28" s="163"/>
      <c r="B28" s="491"/>
      <c r="C28" s="84" t="s">
        <v>163</v>
      </c>
      <c r="D28" s="85" t="s">
        <v>72</v>
      </c>
      <c r="E28" s="83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25"/>
    </row>
    <row r="29" spans="1:32" hidden="1" outlineLevel="1" x14ac:dyDescent="0.15">
      <c r="A29" s="163"/>
      <c r="B29" s="492"/>
      <c r="C29" s="84" t="s">
        <v>165</v>
      </c>
      <c r="D29" s="85" t="s">
        <v>73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collapsed="1" x14ac:dyDescent="0.15">
      <c r="A30" s="163"/>
      <c r="B30" s="490" t="s">
        <v>211</v>
      </c>
      <c r="C30" s="86" t="s">
        <v>74</v>
      </c>
      <c r="D30" s="85"/>
      <c r="E30" s="83">
        <f>SUM(E31:E44)</f>
        <v>38951000</v>
      </c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25"/>
    </row>
    <row r="31" spans="1:32" x14ac:dyDescent="0.15">
      <c r="A31" s="163"/>
      <c r="B31" s="491"/>
      <c r="C31" s="84" t="s">
        <v>163</v>
      </c>
      <c r="D31" s="85" t="s">
        <v>75</v>
      </c>
      <c r="E31" s="83">
        <f>J31*1000</f>
        <v>50000</v>
      </c>
      <c r="F31" s="140" t="s">
        <v>264</v>
      </c>
      <c r="G31" s="141"/>
      <c r="H31" s="141"/>
      <c r="I31" s="141"/>
      <c r="J31" s="500">
        <v>50</v>
      </c>
      <c r="K31" s="500"/>
      <c r="L31" s="501"/>
      <c r="M31" s="141" t="s">
        <v>259</v>
      </c>
      <c r="N31" s="141"/>
      <c r="O31" s="141"/>
      <c r="P31" s="500"/>
      <c r="Q31" s="500"/>
      <c r="R31" s="50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3"/>
    </row>
    <row r="32" spans="1:32" x14ac:dyDescent="0.15">
      <c r="A32" s="163"/>
      <c r="B32" s="491"/>
      <c r="C32" s="84" t="s">
        <v>164</v>
      </c>
      <c r="D32" s="85" t="s">
        <v>76</v>
      </c>
      <c r="E32" s="83">
        <v>1000</v>
      </c>
      <c r="F32" s="157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25"/>
    </row>
    <row r="33" spans="1:32" x14ac:dyDescent="0.15">
      <c r="A33" s="163"/>
      <c r="B33" s="491"/>
      <c r="C33" s="84" t="s">
        <v>166</v>
      </c>
      <c r="D33" s="85" t="s">
        <v>77</v>
      </c>
      <c r="E33" s="83"/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25"/>
    </row>
    <row r="34" spans="1:32" x14ac:dyDescent="0.15">
      <c r="A34" s="163"/>
      <c r="B34" s="491"/>
      <c r="C34" s="84" t="s">
        <v>169</v>
      </c>
      <c r="D34" s="85" t="s">
        <v>240</v>
      </c>
      <c r="E34" s="83"/>
      <c r="F34" s="155"/>
      <c r="AF34" s="156"/>
    </row>
    <row r="35" spans="1:32" x14ac:dyDescent="0.15">
      <c r="A35" s="163"/>
      <c r="B35" s="491"/>
      <c r="C35" s="504" t="s">
        <v>170</v>
      </c>
      <c r="D35" s="496" t="s">
        <v>241</v>
      </c>
      <c r="E35" s="507">
        <f>(T36+T37+T38)*1000</f>
        <v>19040000</v>
      </c>
      <c r="F35" s="137"/>
      <c r="G35" s="138"/>
      <c r="H35" s="138"/>
      <c r="I35" s="138" t="s">
        <v>256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9"/>
    </row>
    <row r="36" spans="1:32" x14ac:dyDescent="0.15">
      <c r="A36" s="163"/>
      <c r="B36" s="491"/>
      <c r="C36" s="505"/>
      <c r="D36" s="497"/>
      <c r="E36" s="508"/>
      <c r="F36" s="140" t="s">
        <v>257</v>
      </c>
      <c r="G36" s="141"/>
      <c r="H36" s="141"/>
      <c r="I36" s="485">
        <v>440</v>
      </c>
      <c r="J36" s="485"/>
      <c r="K36" s="485"/>
      <c r="L36" s="141" t="s">
        <v>299</v>
      </c>
      <c r="M36" s="141"/>
      <c r="N36" s="141"/>
      <c r="O36" s="141"/>
      <c r="P36" s="141"/>
      <c r="Q36" s="141"/>
      <c r="R36" s="141"/>
      <c r="S36" s="141" t="s">
        <v>258</v>
      </c>
      <c r="T36" s="486">
        <v>8500</v>
      </c>
      <c r="U36" s="486"/>
      <c r="V36" s="486"/>
      <c r="W36" s="141" t="s">
        <v>259</v>
      </c>
      <c r="X36" s="141"/>
      <c r="Y36" s="141"/>
      <c r="Z36" s="141"/>
      <c r="AA36" s="141"/>
      <c r="AB36" s="141"/>
      <c r="AC36" s="141"/>
      <c r="AD36" s="141"/>
      <c r="AE36" s="141"/>
      <c r="AF36" s="143"/>
    </row>
    <row r="37" spans="1:32" x14ac:dyDescent="0.15">
      <c r="A37" s="163"/>
      <c r="B37" s="491"/>
      <c r="C37" s="505"/>
      <c r="D37" s="497"/>
      <c r="E37" s="508"/>
      <c r="F37" s="140" t="s">
        <v>260</v>
      </c>
      <c r="G37" s="141"/>
      <c r="H37" s="141"/>
      <c r="I37" s="485">
        <v>440</v>
      </c>
      <c r="J37" s="485"/>
      <c r="K37" s="485"/>
      <c r="L37" s="141" t="s">
        <v>300</v>
      </c>
      <c r="M37" s="141"/>
      <c r="N37" s="141"/>
      <c r="O37" s="141"/>
      <c r="P37" s="141"/>
      <c r="Q37" s="141"/>
      <c r="R37" s="141"/>
      <c r="S37" s="141" t="s">
        <v>258</v>
      </c>
      <c r="T37" s="486">
        <v>4570</v>
      </c>
      <c r="U37" s="486"/>
      <c r="V37" s="486"/>
      <c r="W37" s="141" t="s">
        <v>259</v>
      </c>
      <c r="X37" s="141"/>
      <c r="Y37" s="141"/>
      <c r="Z37" s="141"/>
      <c r="AA37" s="141"/>
      <c r="AB37" s="141"/>
      <c r="AC37" s="141"/>
      <c r="AD37" s="141"/>
      <c r="AE37" s="141"/>
      <c r="AF37" s="143"/>
    </row>
    <row r="38" spans="1:32" x14ac:dyDescent="0.15">
      <c r="A38" s="163"/>
      <c r="B38" s="491"/>
      <c r="C38" s="506"/>
      <c r="D38" s="498"/>
      <c r="E38" s="509"/>
      <c r="F38" s="146" t="s">
        <v>265</v>
      </c>
      <c r="G38" s="145"/>
      <c r="H38" s="145"/>
      <c r="I38" s="512">
        <v>1230</v>
      </c>
      <c r="J38" s="512"/>
      <c r="K38" s="512"/>
      <c r="L38" s="145" t="s">
        <v>266</v>
      </c>
      <c r="M38" s="145"/>
      <c r="N38" s="145"/>
      <c r="O38" s="145"/>
      <c r="P38" s="145"/>
      <c r="Q38" s="145"/>
      <c r="R38" s="145"/>
      <c r="S38" s="145" t="s">
        <v>258</v>
      </c>
      <c r="T38" s="489">
        <f>ROUNDDOWN(I38*14*365*0.95/1000,0)-1</f>
        <v>5970</v>
      </c>
      <c r="U38" s="489"/>
      <c r="V38" s="489"/>
      <c r="W38" s="145" t="s">
        <v>259</v>
      </c>
      <c r="X38" s="145"/>
      <c r="Y38" s="145"/>
      <c r="Z38" s="145"/>
      <c r="AA38" s="145"/>
      <c r="AB38" s="145"/>
      <c r="AC38" s="145"/>
      <c r="AD38" s="145"/>
      <c r="AE38" s="145"/>
      <c r="AF38" s="147"/>
    </row>
    <row r="39" spans="1:32" x14ac:dyDescent="0.15">
      <c r="A39" s="163"/>
      <c r="B39" s="491"/>
      <c r="C39" s="84" t="s">
        <v>171</v>
      </c>
      <c r="D39" s="85" t="s">
        <v>242</v>
      </c>
      <c r="E39" s="83"/>
      <c r="F39" s="155"/>
      <c r="AF39" s="156"/>
    </row>
    <row r="40" spans="1:32" x14ac:dyDescent="0.15">
      <c r="A40" s="163"/>
      <c r="B40" s="491"/>
      <c r="C40" s="504" t="s">
        <v>182</v>
      </c>
      <c r="D40" s="496" t="s">
        <v>243</v>
      </c>
      <c r="E40" s="507">
        <f>(T41+T42+T43)*1000</f>
        <v>19860000</v>
      </c>
      <c r="F40" s="137"/>
      <c r="G40" s="138"/>
      <c r="H40" s="138"/>
      <c r="I40" s="138" t="s">
        <v>256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</row>
    <row r="41" spans="1:32" x14ac:dyDescent="0.15">
      <c r="A41" s="163"/>
      <c r="B41" s="491"/>
      <c r="C41" s="505"/>
      <c r="D41" s="497"/>
      <c r="E41" s="508"/>
      <c r="F41" s="140" t="s">
        <v>257</v>
      </c>
      <c r="G41" s="141"/>
      <c r="H41" s="141"/>
      <c r="I41" s="485">
        <v>310</v>
      </c>
      <c r="J41" s="485"/>
      <c r="K41" s="485"/>
      <c r="L41" s="141" t="s">
        <v>299</v>
      </c>
      <c r="M41" s="141"/>
      <c r="N41" s="141"/>
      <c r="O41" s="141"/>
      <c r="P41" s="141"/>
      <c r="Q41" s="141"/>
      <c r="R41" s="141"/>
      <c r="S41" s="141" t="s">
        <v>258</v>
      </c>
      <c r="T41" s="486">
        <v>6000</v>
      </c>
      <c r="U41" s="486"/>
      <c r="V41" s="486"/>
      <c r="W41" s="141" t="s">
        <v>259</v>
      </c>
      <c r="X41" s="141"/>
      <c r="Y41" s="141"/>
      <c r="Z41" s="141"/>
      <c r="AA41" s="141"/>
      <c r="AB41" s="141"/>
      <c r="AC41" s="141"/>
      <c r="AD41" s="141"/>
      <c r="AE41" s="141"/>
      <c r="AF41" s="143"/>
    </row>
    <row r="42" spans="1:32" x14ac:dyDescent="0.15">
      <c r="A42" s="163"/>
      <c r="B42" s="491"/>
      <c r="C42" s="505"/>
      <c r="D42" s="497"/>
      <c r="E42" s="508"/>
      <c r="F42" s="140" t="s">
        <v>260</v>
      </c>
      <c r="G42" s="141"/>
      <c r="H42" s="141"/>
      <c r="I42" s="488">
        <v>950</v>
      </c>
      <c r="J42" s="488"/>
      <c r="K42" s="488"/>
      <c r="L42" s="141" t="s">
        <v>300</v>
      </c>
      <c r="M42" s="141"/>
      <c r="N42" s="141"/>
      <c r="O42" s="141"/>
      <c r="P42" s="141"/>
      <c r="Q42" s="141"/>
      <c r="R42" s="141"/>
      <c r="S42" s="141" t="s">
        <v>258</v>
      </c>
      <c r="T42" s="486">
        <v>9880</v>
      </c>
      <c r="U42" s="486"/>
      <c r="V42" s="486"/>
      <c r="W42" s="141" t="s">
        <v>259</v>
      </c>
      <c r="X42" s="141"/>
      <c r="Y42" s="141"/>
      <c r="Z42" s="141"/>
      <c r="AA42" s="141"/>
      <c r="AB42" s="141"/>
      <c r="AC42" s="141"/>
      <c r="AD42" s="141"/>
      <c r="AE42" s="141"/>
      <c r="AF42" s="143"/>
    </row>
    <row r="43" spans="1:32" x14ac:dyDescent="0.15">
      <c r="A43" s="163"/>
      <c r="B43" s="491"/>
      <c r="C43" s="506"/>
      <c r="D43" s="498"/>
      <c r="E43" s="509"/>
      <c r="F43" s="146" t="s">
        <v>265</v>
      </c>
      <c r="G43" s="145"/>
      <c r="H43" s="145"/>
      <c r="I43" s="499">
        <v>820</v>
      </c>
      <c r="J43" s="499"/>
      <c r="K43" s="499"/>
      <c r="L43" s="145" t="s">
        <v>266</v>
      </c>
      <c r="M43" s="145"/>
      <c r="N43" s="145"/>
      <c r="O43" s="145"/>
      <c r="P43" s="145"/>
      <c r="Q43" s="145"/>
      <c r="R43" s="145"/>
      <c r="S43" s="145" t="s">
        <v>258</v>
      </c>
      <c r="T43" s="489">
        <f>ROUNDDOWN(I43*14*365*0.95/1000,0)</f>
        <v>3980</v>
      </c>
      <c r="U43" s="489"/>
      <c r="V43" s="489"/>
      <c r="W43" s="145" t="s">
        <v>259</v>
      </c>
      <c r="X43" s="145"/>
      <c r="Y43" s="145"/>
      <c r="Z43" s="145"/>
      <c r="AA43" s="141"/>
      <c r="AB43" s="141"/>
      <c r="AC43" s="141"/>
      <c r="AD43" s="141"/>
      <c r="AE43" s="141"/>
      <c r="AF43" s="143"/>
    </row>
    <row r="44" spans="1:32" x14ac:dyDescent="0.15">
      <c r="A44" s="163"/>
      <c r="B44" s="492"/>
      <c r="C44" s="84" t="s">
        <v>183</v>
      </c>
      <c r="D44" s="85" t="s">
        <v>78</v>
      </c>
      <c r="E44" s="92">
        <v>0</v>
      </c>
      <c r="F44" s="137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493"/>
      <c r="T44" s="494"/>
      <c r="U44" s="138"/>
      <c r="V44" s="138"/>
      <c r="W44" s="138"/>
      <c r="X44" s="138"/>
      <c r="Y44" s="138"/>
      <c r="Z44" s="138"/>
      <c r="AA44" s="495"/>
      <c r="AB44" s="495"/>
      <c r="AC44" s="138"/>
      <c r="AD44" s="138"/>
      <c r="AE44" s="138"/>
      <c r="AF44" s="139"/>
    </row>
    <row r="45" spans="1:32" x14ac:dyDescent="0.15">
      <c r="A45" s="163"/>
      <c r="B45" s="504" t="s">
        <v>212</v>
      </c>
      <c r="C45" s="186" t="s">
        <v>79</v>
      </c>
      <c r="D45" s="87"/>
      <c r="E45" s="192">
        <f>SUM(E46:E51)</f>
        <v>0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25"/>
    </row>
    <row r="46" spans="1:32" x14ac:dyDescent="0.15">
      <c r="A46" s="163"/>
      <c r="B46" s="505"/>
      <c r="C46" s="84" t="s">
        <v>163</v>
      </c>
      <c r="D46" s="85" t="s">
        <v>80</v>
      </c>
      <c r="E46" s="192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25"/>
    </row>
    <row r="47" spans="1:32" x14ac:dyDescent="0.15">
      <c r="A47" s="163"/>
      <c r="B47" s="505"/>
      <c r="C47" s="84" t="s">
        <v>164</v>
      </c>
      <c r="D47" s="85" t="s">
        <v>81</v>
      </c>
      <c r="E47" s="193"/>
      <c r="F47" s="158"/>
      <c r="G47" s="158"/>
      <c r="H47" s="158"/>
      <c r="I47" s="158"/>
      <c r="J47" s="158"/>
      <c r="K47" s="158"/>
      <c r="L47" s="158"/>
      <c r="M47" s="158"/>
      <c r="N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x14ac:dyDescent="0.15">
      <c r="A48" s="163"/>
      <c r="B48" s="505"/>
      <c r="C48" s="84" t="s">
        <v>166</v>
      </c>
      <c r="D48" s="85" t="s">
        <v>82</v>
      </c>
      <c r="E48" s="192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25"/>
    </row>
    <row r="49" spans="1:32" x14ac:dyDescent="0.15">
      <c r="A49" s="163"/>
      <c r="B49" s="505"/>
      <c r="C49" s="84" t="s">
        <v>169</v>
      </c>
      <c r="D49" s="85" t="s">
        <v>79</v>
      </c>
      <c r="E49" s="192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x14ac:dyDescent="0.15">
      <c r="A50" s="163"/>
      <c r="B50" s="505"/>
      <c r="C50" s="84" t="s">
        <v>170</v>
      </c>
      <c r="D50" s="85" t="s">
        <v>83</v>
      </c>
      <c r="E50" s="192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25"/>
    </row>
    <row r="51" spans="1:32" x14ac:dyDescent="0.15">
      <c r="A51" s="98"/>
      <c r="B51" s="506"/>
      <c r="C51" s="84" t="s">
        <v>171</v>
      </c>
      <c r="D51" s="85" t="s">
        <v>83</v>
      </c>
      <c r="E51" s="193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x14ac:dyDescent="0.15">
      <c r="A52" s="172" t="s">
        <v>173</v>
      </c>
      <c r="B52" s="89" t="s">
        <v>227</v>
      </c>
      <c r="C52" s="84"/>
      <c r="D52" s="85"/>
      <c r="E52" s="193">
        <f>E53+E54</f>
        <v>1030000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x14ac:dyDescent="0.15">
      <c r="A53" s="163"/>
      <c r="B53" s="90" t="s">
        <v>163</v>
      </c>
      <c r="C53" s="86" t="s">
        <v>227</v>
      </c>
      <c r="D53" s="85"/>
      <c r="E53" s="193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x14ac:dyDescent="0.15">
      <c r="A54" s="163"/>
      <c r="B54" s="81" t="s">
        <v>165</v>
      </c>
      <c r="C54" s="86" t="s">
        <v>79</v>
      </c>
      <c r="D54" s="85"/>
      <c r="E54" s="193">
        <f>SUM(E55:E57)</f>
        <v>1030000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x14ac:dyDescent="0.15">
      <c r="A55" s="163"/>
      <c r="B55" s="81"/>
      <c r="C55" s="84" t="s">
        <v>163</v>
      </c>
      <c r="D55" s="85" t="s">
        <v>80</v>
      </c>
      <c r="E55" s="193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25"/>
    </row>
    <row r="56" spans="1:32" x14ac:dyDescent="0.15">
      <c r="A56" s="163"/>
      <c r="B56" s="81"/>
      <c r="C56" s="84" t="s">
        <v>165</v>
      </c>
      <c r="D56" s="85" t="s">
        <v>82</v>
      </c>
      <c r="E56" s="193">
        <v>1030000</v>
      </c>
      <c r="F56" s="158" t="s">
        <v>288</v>
      </c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 t="s">
        <v>296</v>
      </c>
      <c r="S56" s="158"/>
      <c r="T56" s="158"/>
      <c r="U56" s="158"/>
      <c r="V56" s="158"/>
      <c r="W56" s="158"/>
      <c r="X56" s="158"/>
      <c r="Y56" s="158"/>
      <c r="Z56" s="158"/>
      <c r="AA56" s="158"/>
      <c r="AB56" s="158" t="s">
        <v>297</v>
      </c>
      <c r="AC56" s="158"/>
      <c r="AD56" s="158"/>
      <c r="AE56" s="158"/>
      <c r="AF56" s="25"/>
    </row>
    <row r="57" spans="1:32" x14ac:dyDescent="0.15">
      <c r="A57" s="163"/>
      <c r="B57" s="81"/>
      <c r="C57" s="84" t="s">
        <v>167</v>
      </c>
      <c r="D57" s="85" t="s">
        <v>79</v>
      </c>
      <c r="E57" s="192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25"/>
    </row>
    <row r="58" spans="1:32" x14ac:dyDescent="0.15">
      <c r="A58" s="187" t="s">
        <v>176</v>
      </c>
      <c r="B58" s="89" t="s">
        <v>5</v>
      </c>
      <c r="C58" s="84"/>
      <c r="D58" s="85"/>
      <c r="E58" s="193">
        <f>I58*1000</f>
        <v>235000</v>
      </c>
      <c r="F58" s="158" t="s">
        <v>289</v>
      </c>
      <c r="G58" s="158"/>
      <c r="H58" s="158"/>
      <c r="I58" s="510">
        <v>235</v>
      </c>
      <c r="J58" s="510"/>
      <c r="K58" s="510"/>
      <c r="L58" s="158" t="s">
        <v>259</v>
      </c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25"/>
    </row>
    <row r="59" spans="1:32" x14ac:dyDescent="0.15">
      <c r="A59" s="187" t="s">
        <v>178</v>
      </c>
      <c r="B59" s="89" t="s">
        <v>6</v>
      </c>
      <c r="C59" s="84"/>
      <c r="D59" s="85"/>
      <c r="E59" s="193">
        <v>1000</v>
      </c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25"/>
    </row>
    <row r="60" spans="1:32" x14ac:dyDescent="0.15">
      <c r="A60" s="187" t="s">
        <v>179</v>
      </c>
      <c r="B60" s="89" t="s">
        <v>7</v>
      </c>
      <c r="C60" s="84"/>
      <c r="D60" s="85"/>
      <c r="E60" s="193">
        <v>50000</v>
      </c>
      <c r="F60" s="158" t="s">
        <v>291</v>
      </c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25"/>
    </row>
    <row r="61" spans="1:32" x14ac:dyDescent="0.15">
      <c r="A61" s="172" t="s">
        <v>181</v>
      </c>
      <c r="B61" s="89" t="s">
        <v>8</v>
      </c>
      <c r="C61" s="84"/>
      <c r="D61" s="85"/>
      <c r="E61" s="193">
        <f>SUM(E62:E64)</f>
        <v>7300000</v>
      </c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25"/>
    </row>
    <row r="62" spans="1:32" x14ac:dyDescent="0.15">
      <c r="A62" s="163"/>
      <c r="B62" s="90" t="s">
        <v>163</v>
      </c>
      <c r="C62" s="86" t="s">
        <v>85</v>
      </c>
      <c r="D62" s="85"/>
      <c r="E62" s="193">
        <v>400000</v>
      </c>
      <c r="F62" s="158" t="s">
        <v>294</v>
      </c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25"/>
    </row>
    <row r="63" spans="1:32" x14ac:dyDescent="0.15">
      <c r="A63" s="163"/>
      <c r="B63" s="90" t="s">
        <v>165</v>
      </c>
      <c r="C63" s="86" t="s">
        <v>86</v>
      </c>
      <c r="D63" s="85"/>
      <c r="E63" s="193">
        <v>900000</v>
      </c>
      <c r="F63" s="158" t="s">
        <v>290</v>
      </c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25"/>
    </row>
    <row r="64" spans="1:32" x14ac:dyDescent="0.15">
      <c r="A64" s="164"/>
      <c r="B64" s="188" t="s">
        <v>167</v>
      </c>
      <c r="C64" s="189" t="s">
        <v>87</v>
      </c>
      <c r="D64" s="165"/>
      <c r="E64" s="195">
        <v>6000000</v>
      </c>
      <c r="F64" s="190" t="s">
        <v>295</v>
      </c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1"/>
    </row>
    <row r="65" spans="5:5" x14ac:dyDescent="0.15">
      <c r="E65" s="199">
        <f>E2+E52+E58+E59+E60+E61</f>
        <v>435727000</v>
      </c>
    </row>
  </sheetData>
  <mergeCells count="53">
    <mergeCell ref="T5:V5"/>
    <mergeCell ref="I6:K6"/>
    <mergeCell ref="T6:V6"/>
    <mergeCell ref="C8:C10"/>
    <mergeCell ref="D8:D10"/>
    <mergeCell ref="T9:V9"/>
    <mergeCell ref="T10:V10"/>
    <mergeCell ref="B3:B10"/>
    <mergeCell ref="C4:C6"/>
    <mergeCell ref="D4:D6"/>
    <mergeCell ref="E4:E6"/>
    <mergeCell ref="I5:K5"/>
    <mergeCell ref="E8:E10"/>
    <mergeCell ref="I9:K9"/>
    <mergeCell ref="I10:K10"/>
    <mergeCell ref="B11:B19"/>
    <mergeCell ref="C12:C13"/>
    <mergeCell ref="D12:D13"/>
    <mergeCell ref="E12:E13"/>
    <mergeCell ref="F13:H13"/>
    <mergeCell ref="T13:V13"/>
    <mergeCell ref="C16:C17"/>
    <mergeCell ref="D16:D17"/>
    <mergeCell ref="E16:E17"/>
    <mergeCell ref="F17:H17"/>
    <mergeCell ref="T17:V17"/>
    <mergeCell ref="B20:B26"/>
    <mergeCell ref="B27:B29"/>
    <mergeCell ref="B30:B44"/>
    <mergeCell ref="J31:L31"/>
    <mergeCell ref="P31:R31"/>
    <mergeCell ref="C35:C38"/>
    <mergeCell ref="D35:D38"/>
    <mergeCell ref="E35:E38"/>
    <mergeCell ref="I36:K36"/>
    <mergeCell ref="I42:K42"/>
    <mergeCell ref="AA44:AB44"/>
    <mergeCell ref="B45:B51"/>
    <mergeCell ref="T36:V36"/>
    <mergeCell ref="I37:K37"/>
    <mergeCell ref="T37:V37"/>
    <mergeCell ref="I38:K38"/>
    <mergeCell ref="T38:V38"/>
    <mergeCell ref="C40:C43"/>
    <mergeCell ref="D40:D43"/>
    <mergeCell ref="E40:E43"/>
    <mergeCell ref="I41:K41"/>
    <mergeCell ref="T41:V41"/>
    <mergeCell ref="I58:K58"/>
    <mergeCell ref="T42:V42"/>
    <mergeCell ref="I43:K43"/>
    <mergeCell ref="T43:V43"/>
    <mergeCell ref="S44:T44"/>
  </mergeCells>
  <phoneticPr fontId="2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2"/>
  <sheetViews>
    <sheetView showGridLines="0" zoomScale="80" zoomScaleNormal="80" workbookViewId="0">
      <pane xSplit="6" ySplit="2" topLeftCell="G135" activePane="bottomRight" state="frozen"/>
      <selection pane="topRight" activeCell="G1" sqref="G1"/>
      <selection pane="bottomLeft" activeCell="A3" sqref="A3"/>
      <selection pane="bottomRight" activeCell="L194" sqref="L194"/>
    </sheetView>
  </sheetViews>
  <sheetFormatPr defaultColWidth="9" defaultRowHeight="12" outlineLevelRow="1" x14ac:dyDescent="0.15"/>
  <cols>
    <col min="1" max="2" width="3.125" style="351" customWidth="1"/>
    <col min="3" max="3" width="4.125" style="351" customWidth="1"/>
    <col min="4" max="4" width="3.125" style="351" customWidth="1"/>
    <col min="5" max="5" width="3.125" style="379" customWidth="1"/>
    <col min="6" max="6" width="29.75" style="379" customWidth="1"/>
    <col min="7" max="7" width="11.75" style="379" customWidth="1"/>
    <col min="8" max="8" width="12.25" style="379" customWidth="1"/>
    <col min="9" max="9" width="11.75" style="379" customWidth="1"/>
    <col min="10" max="13" width="11.75" style="351" customWidth="1"/>
    <col min="14" max="14" width="12.25" style="351" customWidth="1"/>
    <col min="15" max="15" width="9.75" style="351" customWidth="1"/>
    <col min="16" max="16" width="12.375" style="351" customWidth="1"/>
    <col min="17" max="16384" width="9" style="351"/>
  </cols>
  <sheetData>
    <row r="1" spans="1:16" ht="12.75" customHeight="1" x14ac:dyDescent="0.15">
      <c r="A1" s="463" t="s">
        <v>0</v>
      </c>
      <c r="B1" s="464"/>
      <c r="C1" s="464"/>
      <c r="D1" s="464"/>
      <c r="E1" s="464"/>
      <c r="F1" s="464"/>
      <c r="G1" s="461" t="s">
        <v>213</v>
      </c>
      <c r="H1" s="462"/>
      <c r="I1" s="462"/>
      <c r="J1" s="462"/>
      <c r="K1" s="462"/>
      <c r="L1" s="462"/>
      <c r="M1" s="482"/>
      <c r="N1" s="460" t="s">
        <v>220</v>
      </c>
      <c r="O1" s="459" t="s">
        <v>221</v>
      </c>
      <c r="P1" s="459" t="s">
        <v>222</v>
      </c>
    </row>
    <row r="2" spans="1:16" ht="12.75" customHeight="1" x14ac:dyDescent="0.15">
      <c r="A2" s="465"/>
      <c r="B2" s="466"/>
      <c r="C2" s="466"/>
      <c r="D2" s="466"/>
      <c r="E2" s="466"/>
      <c r="F2" s="466"/>
      <c r="G2" s="352" t="s">
        <v>214</v>
      </c>
      <c r="H2" s="352" t="s">
        <v>215</v>
      </c>
      <c r="I2" s="352" t="s">
        <v>216</v>
      </c>
      <c r="J2" s="352" t="s">
        <v>217</v>
      </c>
      <c r="K2" s="352" t="s">
        <v>218</v>
      </c>
      <c r="L2" s="352" t="s">
        <v>219</v>
      </c>
      <c r="M2" s="353" t="s">
        <v>351</v>
      </c>
      <c r="N2" s="460"/>
      <c r="O2" s="460"/>
      <c r="P2" s="460"/>
    </row>
    <row r="3" spans="1:16" ht="12.75" customHeight="1" x14ac:dyDescent="0.15">
      <c r="A3" s="471" t="s">
        <v>245</v>
      </c>
      <c r="B3" s="471" t="s">
        <v>244</v>
      </c>
      <c r="C3" s="354" t="s">
        <v>162</v>
      </c>
      <c r="D3" s="355" t="s">
        <v>3</v>
      </c>
      <c r="E3" s="356"/>
      <c r="F3" s="357"/>
      <c r="G3" s="344">
        <f>G4+G8+G15+G22+G29+G38+G25</f>
        <v>0</v>
      </c>
      <c r="H3" s="344">
        <f t="shared" ref="H3:L3" si="0">H4+H8+H15+H22+H29+H38+H25</f>
        <v>465200000</v>
      </c>
      <c r="I3" s="344">
        <f t="shared" si="0"/>
        <v>69730000</v>
      </c>
      <c r="J3" s="344">
        <f t="shared" si="0"/>
        <v>12880000</v>
      </c>
      <c r="K3" s="344">
        <f t="shared" si="0"/>
        <v>83400000</v>
      </c>
      <c r="L3" s="344">
        <f t="shared" si="0"/>
        <v>0</v>
      </c>
      <c r="M3" s="345">
        <f t="shared" ref="M3" si="1">M4+M8+M15+M22+M29+M38+M25</f>
        <v>87350000</v>
      </c>
      <c r="N3" s="345">
        <f>SUM(G3:M3)</f>
        <v>718560000</v>
      </c>
      <c r="O3" s="345"/>
      <c r="P3" s="345">
        <f>N3+O3</f>
        <v>718560000</v>
      </c>
    </row>
    <row r="4" spans="1:16" ht="12.75" customHeight="1" x14ac:dyDescent="0.15">
      <c r="A4" s="472"/>
      <c r="B4" s="472"/>
      <c r="C4" s="358"/>
      <c r="D4" s="351" t="s">
        <v>163</v>
      </c>
      <c r="E4" s="359" t="s">
        <v>67</v>
      </c>
      <c r="F4" s="360"/>
      <c r="G4" s="336">
        <f t="shared" ref="G4:L4" si="2">SUM(G5:G7)</f>
        <v>0</v>
      </c>
      <c r="H4" s="336">
        <f t="shared" si="2"/>
        <v>333800000</v>
      </c>
      <c r="I4" s="336">
        <f t="shared" si="2"/>
        <v>0</v>
      </c>
      <c r="J4" s="336">
        <f t="shared" si="2"/>
        <v>0</v>
      </c>
      <c r="K4" s="336">
        <f t="shared" si="2"/>
        <v>0</v>
      </c>
      <c r="L4" s="336">
        <f t="shared" si="2"/>
        <v>0</v>
      </c>
      <c r="M4" s="337">
        <f t="shared" ref="M4" si="3">SUM(M5:M7)</f>
        <v>0</v>
      </c>
      <c r="N4" s="337">
        <f t="shared" ref="N4:N67" si="4">SUM(G4:M4)</f>
        <v>333800000</v>
      </c>
      <c r="O4" s="337"/>
      <c r="P4" s="337">
        <f t="shared" ref="P4:P78" si="5">N4+O4</f>
        <v>333800000</v>
      </c>
    </row>
    <row r="5" spans="1:16" ht="12.75" customHeight="1" x14ac:dyDescent="0.15">
      <c r="A5" s="472"/>
      <c r="B5" s="472"/>
      <c r="C5" s="358"/>
      <c r="E5" s="360" t="s">
        <v>163</v>
      </c>
      <c r="F5" s="361" t="s">
        <v>68</v>
      </c>
      <c r="G5" s="336"/>
      <c r="H5" s="336">
        <f>特養!E4</f>
        <v>301000000</v>
      </c>
      <c r="I5" s="336"/>
      <c r="J5" s="336"/>
      <c r="K5" s="336"/>
      <c r="L5" s="336"/>
      <c r="M5" s="337"/>
      <c r="N5" s="337">
        <f t="shared" si="4"/>
        <v>301000000</v>
      </c>
      <c r="O5" s="337"/>
      <c r="P5" s="337">
        <f t="shared" si="5"/>
        <v>301000000</v>
      </c>
    </row>
    <row r="6" spans="1:16" ht="12.75" hidden="1" customHeight="1" outlineLevel="1" x14ac:dyDescent="0.15">
      <c r="A6" s="472"/>
      <c r="B6" s="472"/>
      <c r="C6" s="358"/>
      <c r="E6" s="360" t="s">
        <v>164</v>
      </c>
      <c r="F6" s="361" t="s">
        <v>234</v>
      </c>
      <c r="G6" s="336"/>
      <c r="H6" s="336">
        <f>特養!E7</f>
        <v>0</v>
      </c>
      <c r="I6" s="336"/>
      <c r="J6" s="336"/>
      <c r="K6" s="336"/>
      <c r="L6" s="336"/>
      <c r="M6" s="337"/>
      <c r="N6" s="337">
        <f t="shared" si="4"/>
        <v>0</v>
      </c>
      <c r="O6" s="337"/>
      <c r="P6" s="337">
        <f t="shared" si="5"/>
        <v>0</v>
      </c>
    </row>
    <row r="7" spans="1:16" ht="12.75" customHeight="1" collapsed="1" x14ac:dyDescent="0.15">
      <c r="A7" s="472"/>
      <c r="B7" s="472"/>
      <c r="C7" s="358"/>
      <c r="D7" s="362"/>
      <c r="E7" s="360" t="s">
        <v>166</v>
      </c>
      <c r="F7" s="361" t="s">
        <v>235</v>
      </c>
      <c r="G7" s="336"/>
      <c r="H7" s="336">
        <f>特養!E8</f>
        <v>32800000</v>
      </c>
      <c r="I7" s="336"/>
      <c r="J7" s="336"/>
      <c r="K7" s="336"/>
      <c r="L7" s="336"/>
      <c r="M7" s="337"/>
      <c r="N7" s="337">
        <f t="shared" si="4"/>
        <v>32800000</v>
      </c>
      <c r="O7" s="337"/>
      <c r="P7" s="337">
        <f t="shared" si="5"/>
        <v>32800000</v>
      </c>
    </row>
    <row r="8" spans="1:16" ht="12.75" customHeight="1" x14ac:dyDescent="0.15">
      <c r="A8" s="472"/>
      <c r="B8" s="472"/>
      <c r="C8" s="358"/>
      <c r="D8" s="351" t="s">
        <v>165</v>
      </c>
      <c r="E8" s="361" t="s">
        <v>69</v>
      </c>
      <c r="F8" s="361"/>
      <c r="G8" s="336">
        <f t="shared" ref="G8:L8" si="6">SUM(G9:G14)</f>
        <v>0</v>
      </c>
      <c r="H8" s="336">
        <f t="shared" si="6"/>
        <v>33860000</v>
      </c>
      <c r="I8" s="336">
        <f t="shared" si="6"/>
        <v>55900000</v>
      </c>
      <c r="J8" s="336">
        <f t="shared" si="6"/>
        <v>0</v>
      </c>
      <c r="K8" s="336">
        <f t="shared" si="6"/>
        <v>0</v>
      </c>
      <c r="L8" s="336">
        <f t="shared" si="6"/>
        <v>0</v>
      </c>
      <c r="M8" s="337">
        <f t="shared" ref="M8" si="7">SUM(M9:M14)</f>
        <v>0</v>
      </c>
      <c r="N8" s="337">
        <f t="shared" si="4"/>
        <v>89760000</v>
      </c>
      <c r="O8" s="337"/>
      <c r="P8" s="337">
        <f t="shared" si="5"/>
        <v>89760000</v>
      </c>
    </row>
    <row r="9" spans="1:16" ht="12.75" customHeight="1" x14ac:dyDescent="0.15">
      <c r="A9" s="472"/>
      <c r="B9" s="472"/>
      <c r="C9" s="358"/>
      <c r="E9" s="360" t="s">
        <v>168</v>
      </c>
      <c r="F9" s="361" t="s">
        <v>68</v>
      </c>
      <c r="G9" s="336"/>
      <c r="H9" s="336">
        <f>特養!E12</f>
        <v>29800000</v>
      </c>
      <c r="I9" s="336">
        <f>デイ!E8</f>
        <v>50500000</v>
      </c>
      <c r="J9" s="336"/>
      <c r="K9" s="336"/>
      <c r="L9" s="336"/>
      <c r="M9" s="337"/>
      <c r="N9" s="337">
        <f t="shared" si="4"/>
        <v>80300000</v>
      </c>
      <c r="O9" s="337"/>
      <c r="P9" s="337">
        <f t="shared" si="5"/>
        <v>80300000</v>
      </c>
    </row>
    <row r="10" spans="1:16" ht="12.75" customHeight="1" x14ac:dyDescent="0.15">
      <c r="A10" s="472"/>
      <c r="B10" s="472"/>
      <c r="C10" s="358"/>
      <c r="E10" s="360" t="s">
        <v>164</v>
      </c>
      <c r="F10" s="361" t="s">
        <v>70</v>
      </c>
      <c r="G10" s="336"/>
      <c r="H10" s="336">
        <f>特養!E14</f>
        <v>400000</v>
      </c>
      <c r="I10" s="336">
        <f>デイ!E10</f>
        <v>0</v>
      </c>
      <c r="J10" s="336"/>
      <c r="K10" s="336"/>
      <c r="L10" s="336"/>
      <c r="M10" s="337"/>
      <c r="N10" s="337">
        <f t="shared" si="4"/>
        <v>400000</v>
      </c>
      <c r="O10" s="337"/>
      <c r="P10" s="337">
        <f t="shared" si="5"/>
        <v>400000</v>
      </c>
    </row>
    <row r="11" spans="1:16" ht="12.75" hidden="1" customHeight="1" outlineLevel="1" x14ac:dyDescent="0.15">
      <c r="A11" s="472"/>
      <c r="B11" s="472"/>
      <c r="C11" s="358"/>
      <c r="E11" s="360" t="s">
        <v>166</v>
      </c>
      <c r="F11" s="361" t="s">
        <v>236</v>
      </c>
      <c r="G11" s="336"/>
      <c r="H11" s="336">
        <f>特養!E15</f>
        <v>0</v>
      </c>
      <c r="I11" s="336">
        <f>デイ!E12</f>
        <v>0</v>
      </c>
      <c r="J11" s="336"/>
      <c r="K11" s="336"/>
      <c r="L11" s="336"/>
      <c r="M11" s="337"/>
      <c r="N11" s="337">
        <f t="shared" si="4"/>
        <v>0</v>
      </c>
      <c r="O11" s="337"/>
      <c r="P11" s="337">
        <f t="shared" si="5"/>
        <v>0</v>
      </c>
    </row>
    <row r="12" spans="1:16" ht="12.75" customHeight="1" collapsed="1" x14ac:dyDescent="0.15">
      <c r="A12" s="472"/>
      <c r="B12" s="472"/>
      <c r="C12" s="358"/>
      <c r="E12" s="360" t="s">
        <v>169</v>
      </c>
      <c r="F12" s="361" t="s">
        <v>237</v>
      </c>
      <c r="G12" s="336"/>
      <c r="H12" s="336">
        <f>特養!E16</f>
        <v>3500000</v>
      </c>
      <c r="I12" s="336">
        <f>デイ!E13</f>
        <v>5400000</v>
      </c>
      <c r="J12" s="336"/>
      <c r="K12" s="336"/>
      <c r="L12" s="336"/>
      <c r="M12" s="337"/>
      <c r="N12" s="337">
        <f t="shared" si="4"/>
        <v>8900000</v>
      </c>
      <c r="O12" s="337"/>
      <c r="P12" s="337">
        <f t="shared" si="5"/>
        <v>8900000</v>
      </c>
    </row>
    <row r="13" spans="1:16" ht="12.75" hidden="1" customHeight="1" outlineLevel="1" x14ac:dyDescent="0.15">
      <c r="A13" s="472"/>
      <c r="B13" s="472"/>
      <c r="C13" s="358"/>
      <c r="E13" s="360" t="s">
        <v>170</v>
      </c>
      <c r="F13" s="361" t="s">
        <v>238</v>
      </c>
      <c r="G13" s="336"/>
      <c r="H13" s="336">
        <f>特養!E18</f>
        <v>0</v>
      </c>
      <c r="I13" s="336">
        <f>デイ!E15</f>
        <v>0</v>
      </c>
      <c r="J13" s="336"/>
      <c r="K13" s="336"/>
      <c r="L13" s="336"/>
      <c r="M13" s="337"/>
      <c r="N13" s="337">
        <f t="shared" si="4"/>
        <v>0</v>
      </c>
      <c r="O13" s="337"/>
      <c r="P13" s="337">
        <f t="shared" si="5"/>
        <v>0</v>
      </c>
    </row>
    <row r="14" spans="1:16" ht="12.75" customHeight="1" collapsed="1" x14ac:dyDescent="0.15">
      <c r="A14" s="472"/>
      <c r="B14" s="472"/>
      <c r="C14" s="358"/>
      <c r="D14" s="362"/>
      <c r="E14" s="360" t="s">
        <v>171</v>
      </c>
      <c r="F14" s="361" t="s">
        <v>239</v>
      </c>
      <c r="G14" s="336"/>
      <c r="H14" s="336">
        <f>特養!E19</f>
        <v>160000</v>
      </c>
      <c r="I14" s="336">
        <f>デイ!E16</f>
        <v>0</v>
      </c>
      <c r="J14" s="336"/>
      <c r="K14" s="336"/>
      <c r="L14" s="336"/>
      <c r="M14" s="337"/>
      <c r="N14" s="337">
        <f t="shared" si="4"/>
        <v>160000</v>
      </c>
      <c r="O14" s="337"/>
      <c r="P14" s="337">
        <f t="shared" si="5"/>
        <v>160000</v>
      </c>
    </row>
    <row r="15" spans="1:16" ht="12.75" customHeight="1" x14ac:dyDescent="0.15">
      <c r="A15" s="472"/>
      <c r="B15" s="472"/>
      <c r="C15" s="358"/>
      <c r="D15" s="351" t="s">
        <v>167</v>
      </c>
      <c r="E15" s="361" t="s">
        <v>71</v>
      </c>
      <c r="F15" s="361"/>
      <c r="G15" s="336">
        <f t="shared" ref="G15:L15" si="8">SUM(G16:G21)</f>
        <v>0</v>
      </c>
      <c r="H15" s="336">
        <f t="shared" si="8"/>
        <v>0</v>
      </c>
      <c r="I15" s="336">
        <f t="shared" si="8"/>
        <v>0</v>
      </c>
      <c r="J15" s="336">
        <f t="shared" si="8"/>
        <v>0</v>
      </c>
      <c r="K15" s="336">
        <f t="shared" si="8"/>
        <v>65900000</v>
      </c>
      <c r="L15" s="336">
        <f t="shared" si="8"/>
        <v>0</v>
      </c>
      <c r="M15" s="337">
        <f t="shared" ref="M15" si="9">SUM(M16:M21)</f>
        <v>77250000</v>
      </c>
      <c r="N15" s="337">
        <f t="shared" si="4"/>
        <v>143150000</v>
      </c>
      <c r="O15" s="337"/>
      <c r="P15" s="337">
        <f t="shared" si="5"/>
        <v>143150000</v>
      </c>
    </row>
    <row r="16" spans="1:16" ht="12.75" customHeight="1" x14ac:dyDescent="0.15">
      <c r="A16" s="472"/>
      <c r="B16" s="472"/>
      <c r="C16" s="358"/>
      <c r="E16" s="360" t="s">
        <v>163</v>
      </c>
      <c r="F16" s="361" t="s">
        <v>68</v>
      </c>
      <c r="G16" s="336"/>
      <c r="H16" s="336"/>
      <c r="I16" s="336">
        <v>0</v>
      </c>
      <c r="J16" s="336"/>
      <c r="K16" s="336">
        <f>ＧＨ!E15</f>
        <v>59500000</v>
      </c>
      <c r="L16" s="336">
        <f>ニコ!E15</f>
        <v>0</v>
      </c>
      <c r="M16" s="337">
        <f>小多機!E15</f>
        <v>66800000</v>
      </c>
      <c r="N16" s="337">
        <f t="shared" si="4"/>
        <v>126300000</v>
      </c>
      <c r="O16" s="337"/>
      <c r="P16" s="337">
        <f t="shared" si="5"/>
        <v>126300000</v>
      </c>
    </row>
    <row r="17" spans="1:16" ht="12.75" customHeight="1" x14ac:dyDescent="0.15">
      <c r="A17" s="472"/>
      <c r="B17" s="472"/>
      <c r="C17" s="358"/>
      <c r="E17" s="360" t="s">
        <v>164</v>
      </c>
      <c r="F17" s="361" t="s">
        <v>70</v>
      </c>
      <c r="G17" s="336"/>
      <c r="H17" s="336"/>
      <c r="I17" s="336"/>
      <c r="J17" s="336"/>
      <c r="K17" s="336">
        <f>ＧＨ!E18</f>
        <v>0</v>
      </c>
      <c r="L17" s="336">
        <f>ニコ!E17</f>
        <v>0</v>
      </c>
      <c r="M17" s="337">
        <f>小多機!E18</f>
        <v>2200000</v>
      </c>
      <c r="N17" s="337">
        <f t="shared" si="4"/>
        <v>2200000</v>
      </c>
      <c r="O17" s="337"/>
      <c r="P17" s="337">
        <f t="shared" si="5"/>
        <v>2200000</v>
      </c>
    </row>
    <row r="18" spans="1:16" ht="12.75" customHeight="1" outlineLevel="1" x14ac:dyDescent="0.15">
      <c r="A18" s="472"/>
      <c r="B18" s="472"/>
      <c r="C18" s="358"/>
      <c r="E18" s="360" t="s">
        <v>166</v>
      </c>
      <c r="F18" s="361" t="s">
        <v>236</v>
      </c>
      <c r="G18" s="336"/>
      <c r="H18" s="336"/>
      <c r="I18" s="336"/>
      <c r="J18" s="336"/>
      <c r="K18" s="336">
        <f>ＧＨ!E19</f>
        <v>0</v>
      </c>
      <c r="L18" s="336">
        <f>ニコ!E19</f>
        <v>0</v>
      </c>
      <c r="M18" s="337">
        <f>小多機!E19</f>
        <v>0</v>
      </c>
      <c r="N18" s="337">
        <f t="shared" si="4"/>
        <v>0</v>
      </c>
      <c r="O18" s="337"/>
      <c r="P18" s="337">
        <f t="shared" si="5"/>
        <v>0</v>
      </c>
    </row>
    <row r="19" spans="1:16" ht="12.75" customHeight="1" x14ac:dyDescent="0.15">
      <c r="A19" s="472"/>
      <c r="B19" s="472"/>
      <c r="C19" s="358"/>
      <c r="D19" s="362"/>
      <c r="E19" s="360" t="s">
        <v>169</v>
      </c>
      <c r="F19" s="361" t="s">
        <v>237</v>
      </c>
      <c r="G19" s="336"/>
      <c r="H19" s="336"/>
      <c r="I19" s="336">
        <v>0</v>
      </c>
      <c r="J19" s="336"/>
      <c r="K19" s="336">
        <f>ＧＨ!E20</f>
        <v>6400000</v>
      </c>
      <c r="L19" s="336">
        <f>ニコ!E20</f>
        <v>0</v>
      </c>
      <c r="M19" s="337">
        <f>小多機!E20</f>
        <v>8000000</v>
      </c>
      <c r="N19" s="337">
        <f t="shared" si="4"/>
        <v>14400000</v>
      </c>
      <c r="O19" s="337"/>
      <c r="P19" s="337">
        <f t="shared" si="5"/>
        <v>14400000</v>
      </c>
    </row>
    <row r="20" spans="1:16" outlineLevel="1" x14ac:dyDescent="0.15">
      <c r="A20" s="472"/>
      <c r="B20" s="472"/>
      <c r="C20" s="358"/>
      <c r="E20" s="360" t="s">
        <v>170</v>
      </c>
      <c r="F20" s="361" t="s">
        <v>238</v>
      </c>
      <c r="G20" s="336"/>
      <c r="H20" s="336"/>
      <c r="I20" s="336"/>
      <c r="J20" s="336"/>
      <c r="K20" s="336">
        <f>ＧＨ!E22</f>
        <v>0</v>
      </c>
      <c r="L20" s="336">
        <f>ニコ!E21</f>
        <v>0</v>
      </c>
      <c r="M20" s="337">
        <f>小多機!E22</f>
        <v>0</v>
      </c>
      <c r="N20" s="337">
        <f t="shared" si="4"/>
        <v>0</v>
      </c>
      <c r="O20" s="337"/>
      <c r="P20" s="337">
        <f t="shared" si="5"/>
        <v>0</v>
      </c>
    </row>
    <row r="21" spans="1:16" x14ac:dyDescent="0.15">
      <c r="A21" s="472"/>
      <c r="B21" s="472"/>
      <c r="C21" s="358"/>
      <c r="D21" s="362"/>
      <c r="E21" s="360" t="s">
        <v>171</v>
      </c>
      <c r="F21" s="361" t="s">
        <v>239</v>
      </c>
      <c r="G21" s="336"/>
      <c r="H21" s="336"/>
      <c r="I21" s="336"/>
      <c r="J21" s="336"/>
      <c r="K21" s="336">
        <f>ＧＨ!E23</f>
        <v>0</v>
      </c>
      <c r="L21" s="336">
        <f>ニコ!E22</f>
        <v>0</v>
      </c>
      <c r="M21" s="337">
        <f>小多機!E23</f>
        <v>250000</v>
      </c>
      <c r="N21" s="337">
        <f t="shared" si="4"/>
        <v>250000</v>
      </c>
      <c r="O21" s="337"/>
      <c r="P21" s="337">
        <f t="shared" si="5"/>
        <v>250000</v>
      </c>
    </row>
    <row r="22" spans="1:16" ht="12.75" customHeight="1" x14ac:dyDescent="0.15">
      <c r="A22" s="472"/>
      <c r="B22" s="472"/>
      <c r="C22" s="358"/>
      <c r="D22" s="351" t="s">
        <v>210</v>
      </c>
      <c r="E22" s="361" t="s">
        <v>72</v>
      </c>
      <c r="F22" s="361"/>
      <c r="G22" s="336">
        <f t="shared" ref="G22:L22" si="10">G23+G24</f>
        <v>0</v>
      </c>
      <c r="H22" s="336">
        <f t="shared" si="10"/>
        <v>0</v>
      </c>
      <c r="I22" s="336">
        <f t="shared" si="10"/>
        <v>0</v>
      </c>
      <c r="J22" s="336">
        <f t="shared" si="10"/>
        <v>12700000</v>
      </c>
      <c r="K22" s="336">
        <f t="shared" si="10"/>
        <v>0</v>
      </c>
      <c r="L22" s="336">
        <f t="shared" si="10"/>
        <v>0</v>
      </c>
      <c r="M22" s="337">
        <f t="shared" ref="M22" si="11">M23+M24</f>
        <v>0</v>
      </c>
      <c r="N22" s="337">
        <f t="shared" si="4"/>
        <v>12700000</v>
      </c>
      <c r="O22" s="337"/>
      <c r="P22" s="337">
        <f t="shared" si="5"/>
        <v>12700000</v>
      </c>
    </row>
    <row r="23" spans="1:16" ht="12.75" customHeight="1" x14ac:dyDescent="0.15">
      <c r="A23" s="472"/>
      <c r="B23" s="472"/>
      <c r="C23" s="358"/>
      <c r="D23" s="362"/>
      <c r="E23" s="360" t="s">
        <v>163</v>
      </c>
      <c r="F23" s="361" t="s">
        <v>72</v>
      </c>
      <c r="G23" s="336"/>
      <c r="H23" s="336"/>
      <c r="I23" s="336"/>
      <c r="J23" s="336">
        <f>居宅!E22</f>
        <v>12700000</v>
      </c>
      <c r="K23" s="336"/>
      <c r="L23" s="336"/>
      <c r="M23" s="337"/>
      <c r="N23" s="337">
        <f t="shared" si="4"/>
        <v>12700000</v>
      </c>
      <c r="O23" s="337"/>
      <c r="P23" s="337">
        <f t="shared" si="5"/>
        <v>12700000</v>
      </c>
    </row>
    <row r="24" spans="1:16" outlineLevel="1" x14ac:dyDescent="0.15">
      <c r="A24" s="472"/>
      <c r="B24" s="472"/>
      <c r="C24" s="358"/>
      <c r="D24" s="362"/>
      <c r="E24" s="360" t="s">
        <v>165</v>
      </c>
      <c r="F24" s="361" t="s">
        <v>73</v>
      </c>
      <c r="G24" s="336"/>
      <c r="H24" s="336"/>
      <c r="I24" s="336"/>
      <c r="J24" s="336"/>
      <c r="K24" s="336"/>
      <c r="L24" s="336"/>
      <c r="M24" s="337"/>
      <c r="N24" s="337">
        <f t="shared" si="4"/>
        <v>0</v>
      </c>
      <c r="O24" s="337"/>
      <c r="P24" s="337">
        <f t="shared" si="5"/>
        <v>0</v>
      </c>
    </row>
    <row r="25" spans="1:16" ht="12.75" customHeight="1" x14ac:dyDescent="0.15">
      <c r="A25" s="472"/>
      <c r="B25" s="472"/>
      <c r="C25" s="363"/>
      <c r="D25" s="364" t="s">
        <v>335</v>
      </c>
      <c r="E25" s="365" t="s">
        <v>338</v>
      </c>
      <c r="F25" s="366"/>
      <c r="G25" s="367">
        <f>SUM(G26:G28)</f>
        <v>0</v>
      </c>
      <c r="H25" s="367">
        <f t="shared" ref="H25:L25" si="12">SUM(H26:H28)</f>
        <v>0</v>
      </c>
      <c r="I25" s="367">
        <f t="shared" si="12"/>
        <v>9200000</v>
      </c>
      <c r="J25" s="367">
        <f t="shared" si="12"/>
        <v>0</v>
      </c>
      <c r="K25" s="367">
        <f t="shared" si="12"/>
        <v>0</v>
      </c>
      <c r="L25" s="367">
        <f t="shared" si="12"/>
        <v>0</v>
      </c>
      <c r="M25" s="368">
        <f t="shared" ref="M25" si="13">SUM(M26:M28)</f>
        <v>0</v>
      </c>
      <c r="N25" s="337">
        <f t="shared" si="4"/>
        <v>9200000</v>
      </c>
      <c r="O25" s="369"/>
      <c r="P25" s="337">
        <f t="shared" si="5"/>
        <v>9200000</v>
      </c>
    </row>
    <row r="26" spans="1:16" ht="12.75" customHeight="1" x14ac:dyDescent="0.15">
      <c r="A26" s="472"/>
      <c r="B26" s="472"/>
      <c r="C26" s="363"/>
      <c r="D26" s="370"/>
      <c r="E26" s="371" t="s">
        <v>163</v>
      </c>
      <c r="F26" s="372" t="s">
        <v>339</v>
      </c>
      <c r="G26" s="367"/>
      <c r="H26" s="367"/>
      <c r="I26" s="336">
        <f>デイ!E31</f>
        <v>8300000</v>
      </c>
      <c r="J26" s="373"/>
      <c r="K26" s="369"/>
      <c r="L26" s="374">
        <f>ニコ!E28</f>
        <v>0</v>
      </c>
      <c r="M26" s="375"/>
      <c r="N26" s="337">
        <f t="shared" si="4"/>
        <v>8300000</v>
      </c>
      <c r="O26" s="369"/>
      <c r="P26" s="337">
        <f t="shared" si="5"/>
        <v>8300000</v>
      </c>
    </row>
    <row r="27" spans="1:16" ht="12.75" customHeight="1" outlineLevel="1" x14ac:dyDescent="0.15">
      <c r="A27" s="472"/>
      <c r="B27" s="472"/>
      <c r="C27" s="363"/>
      <c r="D27" s="370"/>
      <c r="E27" s="376" t="s">
        <v>340</v>
      </c>
      <c r="F27" s="372" t="s">
        <v>341</v>
      </c>
      <c r="G27" s="367"/>
      <c r="H27" s="367"/>
      <c r="I27" s="367">
        <f>デイ!E33</f>
        <v>0</v>
      </c>
      <c r="J27" s="373"/>
      <c r="K27" s="369"/>
      <c r="L27" s="374">
        <f>ニコ!E30</f>
        <v>0</v>
      </c>
      <c r="M27" s="375"/>
      <c r="N27" s="337">
        <f t="shared" si="4"/>
        <v>0</v>
      </c>
      <c r="O27" s="369"/>
      <c r="P27" s="337">
        <f t="shared" si="5"/>
        <v>0</v>
      </c>
    </row>
    <row r="28" spans="1:16" ht="12" customHeight="1" x14ac:dyDescent="0.15">
      <c r="A28" s="472"/>
      <c r="B28" s="472"/>
      <c r="C28" s="363"/>
      <c r="D28" s="377"/>
      <c r="E28" s="376" t="s">
        <v>167</v>
      </c>
      <c r="F28" s="372" t="s">
        <v>342</v>
      </c>
      <c r="G28" s="367"/>
      <c r="H28" s="367"/>
      <c r="I28" s="367">
        <f>デイ!E34</f>
        <v>900000</v>
      </c>
      <c r="J28" s="373"/>
      <c r="K28" s="369"/>
      <c r="L28" s="374">
        <f>ニコ!E31</f>
        <v>0</v>
      </c>
      <c r="M28" s="375"/>
      <c r="N28" s="337">
        <f t="shared" si="4"/>
        <v>900000</v>
      </c>
      <c r="O28" s="369"/>
      <c r="P28" s="337">
        <f t="shared" si="5"/>
        <v>900000</v>
      </c>
    </row>
    <row r="29" spans="1:16" ht="12.75" customHeight="1" x14ac:dyDescent="0.15">
      <c r="A29" s="472"/>
      <c r="B29" s="472"/>
      <c r="C29" s="358"/>
      <c r="D29" s="378" t="s">
        <v>212</v>
      </c>
      <c r="E29" s="361" t="s">
        <v>74</v>
      </c>
      <c r="F29" s="361"/>
      <c r="G29" s="336">
        <f t="shared" ref="G29:L29" si="14">SUM(G30:G37)</f>
        <v>0</v>
      </c>
      <c r="H29" s="336">
        <f t="shared" si="14"/>
        <v>96760000</v>
      </c>
      <c r="I29" s="336">
        <f t="shared" si="14"/>
        <v>4600000</v>
      </c>
      <c r="J29" s="336">
        <f t="shared" si="14"/>
        <v>0</v>
      </c>
      <c r="K29" s="336">
        <f t="shared" si="14"/>
        <v>17500000</v>
      </c>
      <c r="L29" s="336">
        <f t="shared" si="14"/>
        <v>0</v>
      </c>
      <c r="M29" s="337">
        <f t="shared" ref="M29" si="15">SUM(M30:M37)</f>
        <v>10100000</v>
      </c>
      <c r="N29" s="337">
        <f t="shared" si="4"/>
        <v>128960000</v>
      </c>
      <c r="O29" s="337"/>
      <c r="P29" s="337">
        <f t="shared" si="5"/>
        <v>128960000</v>
      </c>
    </row>
    <row r="30" spans="1:16" ht="12.75" customHeight="1" x14ac:dyDescent="0.15">
      <c r="A30" s="472"/>
      <c r="B30" s="472"/>
      <c r="C30" s="358"/>
      <c r="E30" s="360" t="s">
        <v>168</v>
      </c>
      <c r="F30" s="361" t="s">
        <v>75</v>
      </c>
      <c r="G30" s="336"/>
      <c r="H30" s="336">
        <f>特養!E31</f>
        <v>4060000</v>
      </c>
      <c r="I30" s="336">
        <f>デイ!E37</f>
        <v>0</v>
      </c>
      <c r="J30" s="336"/>
      <c r="K30" s="336">
        <f>ＧＨ!E28</f>
        <v>0</v>
      </c>
      <c r="L30" s="336">
        <f>ニコ!E34</f>
        <v>0</v>
      </c>
      <c r="M30" s="337">
        <f>小多機!E28</f>
        <v>0</v>
      </c>
      <c r="N30" s="337">
        <f t="shared" si="4"/>
        <v>4060000</v>
      </c>
      <c r="O30" s="337"/>
      <c r="P30" s="337">
        <f t="shared" si="5"/>
        <v>4060000</v>
      </c>
    </row>
    <row r="31" spans="1:16" ht="12.75" customHeight="1" x14ac:dyDescent="0.15">
      <c r="A31" s="472"/>
      <c r="B31" s="472"/>
      <c r="C31" s="358"/>
      <c r="E31" s="360" t="s">
        <v>164</v>
      </c>
      <c r="F31" s="361" t="s">
        <v>76</v>
      </c>
      <c r="G31" s="336"/>
      <c r="H31" s="336">
        <f>特養!E32</f>
        <v>50000</v>
      </c>
      <c r="I31" s="336">
        <f>デイ!E38</f>
        <v>0</v>
      </c>
      <c r="J31" s="336"/>
      <c r="K31" s="336">
        <f>ＧＨ!E29</f>
        <v>0</v>
      </c>
      <c r="L31" s="336">
        <f>ニコ!E35</f>
        <v>0</v>
      </c>
      <c r="M31" s="337">
        <f>小多機!E29</f>
        <v>0</v>
      </c>
      <c r="N31" s="337">
        <f t="shared" si="4"/>
        <v>50000</v>
      </c>
      <c r="O31" s="337"/>
      <c r="P31" s="337">
        <f t="shared" si="5"/>
        <v>50000</v>
      </c>
    </row>
    <row r="32" spans="1:16" ht="12.75" customHeight="1" x14ac:dyDescent="0.15">
      <c r="A32" s="472"/>
      <c r="B32" s="472"/>
      <c r="C32" s="358"/>
      <c r="E32" s="360" t="s">
        <v>166</v>
      </c>
      <c r="F32" s="361" t="s">
        <v>77</v>
      </c>
      <c r="G32" s="336"/>
      <c r="H32" s="336">
        <f>特養!E33</f>
        <v>0</v>
      </c>
      <c r="I32" s="336">
        <f>デイ!E39</f>
        <v>0</v>
      </c>
      <c r="J32" s="336"/>
      <c r="K32" s="336">
        <f>ＧＨ!E30</f>
        <v>700000</v>
      </c>
      <c r="L32" s="336">
        <f>ニコ!E36</f>
        <v>0</v>
      </c>
      <c r="M32" s="337">
        <f>小多機!E30</f>
        <v>100000</v>
      </c>
      <c r="N32" s="337">
        <f t="shared" si="4"/>
        <v>800000</v>
      </c>
      <c r="O32" s="337"/>
      <c r="P32" s="337">
        <f t="shared" si="5"/>
        <v>800000</v>
      </c>
    </row>
    <row r="33" spans="1:16" ht="12.75" customHeight="1" outlineLevel="1" x14ac:dyDescent="0.15">
      <c r="A33" s="472"/>
      <c r="B33" s="472"/>
      <c r="C33" s="358"/>
      <c r="E33" s="360" t="s">
        <v>169</v>
      </c>
      <c r="F33" s="361" t="s">
        <v>240</v>
      </c>
      <c r="G33" s="336"/>
      <c r="H33" s="336">
        <f>特養!E34</f>
        <v>19200000</v>
      </c>
      <c r="I33" s="336">
        <f>デイ!E40</f>
        <v>0</v>
      </c>
      <c r="J33" s="336"/>
      <c r="K33" s="336">
        <f>ＧＨ!E31</f>
        <v>0</v>
      </c>
      <c r="L33" s="336">
        <f>ニコ!E37</f>
        <v>0</v>
      </c>
      <c r="M33" s="337">
        <f>小多機!E31</f>
        <v>0</v>
      </c>
      <c r="N33" s="337">
        <f t="shared" si="4"/>
        <v>19200000</v>
      </c>
      <c r="O33" s="337"/>
      <c r="P33" s="337">
        <f t="shared" si="5"/>
        <v>19200000</v>
      </c>
    </row>
    <row r="34" spans="1:16" ht="12.75" customHeight="1" x14ac:dyDescent="0.15">
      <c r="A34" s="472"/>
      <c r="B34" s="472"/>
      <c r="C34" s="358"/>
      <c r="E34" s="360" t="s">
        <v>170</v>
      </c>
      <c r="F34" s="361" t="s">
        <v>241</v>
      </c>
      <c r="G34" s="336"/>
      <c r="H34" s="336">
        <f>特養!E38</f>
        <v>30250000</v>
      </c>
      <c r="I34" s="336">
        <f>デイ!E41</f>
        <v>4600000</v>
      </c>
      <c r="J34" s="336"/>
      <c r="K34" s="336">
        <f>ＧＨ!E32</f>
        <v>7100000</v>
      </c>
      <c r="L34" s="336">
        <f>ニコ!E38</f>
        <v>0</v>
      </c>
      <c r="M34" s="337">
        <f>小多機!E32</f>
        <v>5400000</v>
      </c>
      <c r="N34" s="337">
        <f t="shared" si="4"/>
        <v>47350000</v>
      </c>
      <c r="O34" s="337"/>
      <c r="P34" s="337">
        <f t="shared" si="5"/>
        <v>47350000</v>
      </c>
    </row>
    <row r="35" spans="1:16" ht="12.75" customHeight="1" outlineLevel="1" x14ac:dyDescent="0.15">
      <c r="A35" s="472"/>
      <c r="B35" s="472"/>
      <c r="C35" s="358"/>
      <c r="E35" s="360" t="s">
        <v>171</v>
      </c>
      <c r="F35" s="361" t="s">
        <v>242</v>
      </c>
      <c r="G35" s="336"/>
      <c r="H35" s="336">
        <f>特養!E42</f>
        <v>16700000</v>
      </c>
      <c r="I35" s="336">
        <f>デイ!E42</f>
        <v>0</v>
      </c>
      <c r="J35" s="336"/>
      <c r="K35" s="336">
        <f>ＧＨ!E33</f>
        <v>0</v>
      </c>
      <c r="L35" s="336">
        <f>ニコ!E39</f>
        <v>0</v>
      </c>
      <c r="M35" s="337">
        <f>小多機!E33</f>
        <v>0</v>
      </c>
      <c r="N35" s="337">
        <f t="shared" si="4"/>
        <v>16700000</v>
      </c>
      <c r="O35" s="337"/>
      <c r="P35" s="337">
        <f t="shared" si="5"/>
        <v>16700000</v>
      </c>
    </row>
    <row r="36" spans="1:16" ht="12.75" customHeight="1" x14ac:dyDescent="0.15">
      <c r="A36" s="472"/>
      <c r="B36" s="472"/>
      <c r="C36" s="358"/>
      <c r="E36" s="360" t="s">
        <v>182</v>
      </c>
      <c r="F36" s="361" t="s">
        <v>243</v>
      </c>
      <c r="G36" s="336"/>
      <c r="H36" s="336">
        <f>特養!E46</f>
        <v>26500000</v>
      </c>
      <c r="I36" s="336">
        <f>デイ!E43</f>
        <v>0</v>
      </c>
      <c r="J36" s="336"/>
      <c r="K36" s="336">
        <f>ＧＨ!E34</f>
        <v>9700000</v>
      </c>
      <c r="L36" s="336">
        <f>ニコ!E40</f>
        <v>0</v>
      </c>
      <c r="M36" s="337">
        <f>小多機!E34</f>
        <v>4600000</v>
      </c>
      <c r="N36" s="337">
        <f t="shared" si="4"/>
        <v>40800000</v>
      </c>
      <c r="O36" s="337"/>
      <c r="P36" s="337">
        <f t="shared" si="5"/>
        <v>40800000</v>
      </c>
    </row>
    <row r="37" spans="1:16" ht="12.75" customHeight="1" x14ac:dyDescent="0.15">
      <c r="A37" s="472"/>
      <c r="B37" s="472"/>
      <c r="C37" s="358"/>
      <c r="D37" s="362"/>
      <c r="E37" s="360" t="s">
        <v>183</v>
      </c>
      <c r="F37" s="361" t="s">
        <v>78</v>
      </c>
      <c r="G37" s="336"/>
      <c r="H37" s="336">
        <f>特養!E50</f>
        <v>0</v>
      </c>
      <c r="I37" s="336">
        <f>デイ!E44</f>
        <v>0</v>
      </c>
      <c r="J37" s="336"/>
      <c r="K37" s="336">
        <f>ＧＨ!E35</f>
        <v>0</v>
      </c>
      <c r="L37" s="336">
        <f>ニコ!E41</f>
        <v>0</v>
      </c>
      <c r="M37" s="337">
        <f>小多機!E35</f>
        <v>0</v>
      </c>
      <c r="N37" s="337">
        <f t="shared" si="4"/>
        <v>0</v>
      </c>
      <c r="O37" s="337"/>
      <c r="P37" s="337">
        <f t="shared" si="5"/>
        <v>0</v>
      </c>
    </row>
    <row r="38" spans="1:16" ht="12.75" customHeight="1" x14ac:dyDescent="0.15">
      <c r="A38" s="472"/>
      <c r="B38" s="472"/>
      <c r="C38" s="358"/>
      <c r="D38" s="378" t="s">
        <v>343</v>
      </c>
      <c r="E38" s="361" t="s">
        <v>79</v>
      </c>
      <c r="G38" s="380">
        <f t="shared" ref="G38:M38" si="16">G39+G40+G41+G42+G43+G44</f>
        <v>0</v>
      </c>
      <c r="H38" s="380">
        <f t="shared" si="16"/>
        <v>780000</v>
      </c>
      <c r="I38" s="380">
        <f t="shared" si="16"/>
        <v>30000</v>
      </c>
      <c r="J38" s="380">
        <f t="shared" si="16"/>
        <v>180000</v>
      </c>
      <c r="K38" s="380">
        <f t="shared" si="16"/>
        <v>0</v>
      </c>
      <c r="L38" s="380">
        <f t="shared" si="16"/>
        <v>0</v>
      </c>
      <c r="M38" s="380">
        <f t="shared" si="16"/>
        <v>0</v>
      </c>
      <c r="N38" s="337">
        <f t="shared" si="4"/>
        <v>990000</v>
      </c>
      <c r="O38" s="337"/>
      <c r="P38" s="337">
        <f t="shared" si="5"/>
        <v>990000</v>
      </c>
    </row>
    <row r="39" spans="1:16" ht="12.75" customHeight="1" x14ac:dyDescent="0.15">
      <c r="A39" s="472"/>
      <c r="B39" s="472"/>
      <c r="C39" s="358"/>
      <c r="E39" s="360" t="s">
        <v>163</v>
      </c>
      <c r="F39" s="361" t="s">
        <v>80</v>
      </c>
      <c r="G39" s="336"/>
      <c r="H39" s="336">
        <f>特養!E52</f>
        <v>0</v>
      </c>
      <c r="I39" s="336">
        <f>デイ!E47</f>
        <v>0</v>
      </c>
      <c r="J39" s="336">
        <f>居宅!E37</f>
        <v>0</v>
      </c>
      <c r="K39" s="336">
        <v>0</v>
      </c>
      <c r="L39" s="336">
        <f>ニコ!E43</f>
        <v>0</v>
      </c>
      <c r="M39" s="337">
        <v>0</v>
      </c>
      <c r="N39" s="337">
        <f t="shared" si="4"/>
        <v>0</v>
      </c>
      <c r="O39" s="337"/>
      <c r="P39" s="337">
        <f t="shared" si="5"/>
        <v>0</v>
      </c>
    </row>
    <row r="40" spans="1:16" ht="12.75" customHeight="1" x14ac:dyDescent="0.15">
      <c r="A40" s="472"/>
      <c r="B40" s="472"/>
      <c r="C40" s="358"/>
      <c r="E40" s="360" t="s">
        <v>164</v>
      </c>
      <c r="F40" s="361" t="s">
        <v>81</v>
      </c>
      <c r="G40" s="336"/>
      <c r="H40" s="336">
        <f>特養!E53</f>
        <v>150000</v>
      </c>
      <c r="I40" s="336">
        <f>デイ!E48</f>
        <v>0</v>
      </c>
      <c r="J40" s="336">
        <f>居宅!E38</f>
        <v>180000</v>
      </c>
      <c r="K40" s="336">
        <f>ＧＨ!E38</f>
        <v>0</v>
      </c>
      <c r="L40" s="336">
        <f>ニコ!E44</f>
        <v>0</v>
      </c>
      <c r="M40" s="337"/>
      <c r="N40" s="337">
        <f t="shared" si="4"/>
        <v>330000</v>
      </c>
      <c r="O40" s="337"/>
      <c r="P40" s="337">
        <f t="shared" si="5"/>
        <v>330000</v>
      </c>
    </row>
    <row r="41" spans="1:16" ht="12.75" customHeight="1" x14ac:dyDescent="0.15">
      <c r="A41" s="472"/>
      <c r="B41" s="472"/>
      <c r="C41" s="358"/>
      <c r="E41" s="360" t="s">
        <v>166</v>
      </c>
      <c r="F41" s="361" t="s">
        <v>82</v>
      </c>
      <c r="G41" s="336"/>
      <c r="H41" s="336">
        <f>特養!E54</f>
        <v>630000</v>
      </c>
      <c r="I41" s="336">
        <f>デイ!E49</f>
        <v>0</v>
      </c>
      <c r="J41" s="336">
        <f>居宅!E39</f>
        <v>0</v>
      </c>
      <c r="K41" s="336">
        <f>ＧＨ!E39</f>
        <v>0</v>
      </c>
      <c r="L41" s="336">
        <f>ニコ!E45</f>
        <v>0</v>
      </c>
      <c r="M41" s="337"/>
      <c r="N41" s="337">
        <f t="shared" si="4"/>
        <v>630000</v>
      </c>
      <c r="O41" s="337"/>
      <c r="P41" s="337">
        <f t="shared" si="5"/>
        <v>630000</v>
      </c>
    </row>
    <row r="42" spans="1:16" ht="12.75" customHeight="1" x14ac:dyDescent="0.15">
      <c r="A42" s="472"/>
      <c r="B42" s="472"/>
      <c r="C42" s="381"/>
      <c r="E42" s="360" t="s">
        <v>169</v>
      </c>
      <c r="F42" s="361" t="s">
        <v>79</v>
      </c>
      <c r="G42" s="336"/>
      <c r="H42" s="336">
        <f>特養!E55</f>
        <v>0</v>
      </c>
      <c r="I42" s="336">
        <f>デイ!E50</f>
        <v>30000</v>
      </c>
      <c r="J42" s="336">
        <f>居宅!E40</f>
        <v>0</v>
      </c>
      <c r="K42" s="336">
        <f>ＧＨ!E40</f>
        <v>0</v>
      </c>
      <c r="L42" s="336">
        <f>ニコ!E46</f>
        <v>0</v>
      </c>
      <c r="M42" s="337"/>
      <c r="N42" s="337">
        <f t="shared" si="4"/>
        <v>30000</v>
      </c>
      <c r="O42" s="337"/>
      <c r="P42" s="337">
        <f t="shared" si="5"/>
        <v>30000</v>
      </c>
    </row>
    <row r="43" spans="1:16" hidden="1" outlineLevel="1" x14ac:dyDescent="0.15">
      <c r="A43" s="472"/>
      <c r="B43" s="472"/>
      <c r="C43" s="358"/>
      <c r="E43" s="360" t="s">
        <v>170</v>
      </c>
      <c r="F43" s="361" t="s">
        <v>83</v>
      </c>
      <c r="G43" s="336"/>
      <c r="H43" s="336"/>
      <c r="I43" s="336"/>
      <c r="J43" s="336"/>
      <c r="K43" s="336"/>
      <c r="L43" s="336"/>
      <c r="M43" s="337"/>
      <c r="N43" s="337">
        <f t="shared" si="4"/>
        <v>0</v>
      </c>
      <c r="O43" s="337"/>
      <c r="P43" s="337">
        <f t="shared" si="5"/>
        <v>0</v>
      </c>
    </row>
    <row r="44" spans="1:16" hidden="1" outlineLevel="1" x14ac:dyDescent="0.15">
      <c r="A44" s="472"/>
      <c r="B44" s="472"/>
      <c r="C44" s="382"/>
      <c r="E44" s="360" t="s">
        <v>171</v>
      </c>
      <c r="F44" s="361" t="s">
        <v>83</v>
      </c>
      <c r="G44" s="336"/>
      <c r="H44" s="336"/>
      <c r="I44" s="336"/>
      <c r="J44" s="336"/>
      <c r="K44" s="336"/>
      <c r="L44" s="336"/>
      <c r="M44" s="337"/>
      <c r="N44" s="337">
        <f t="shared" si="4"/>
        <v>0</v>
      </c>
      <c r="O44" s="337"/>
      <c r="P44" s="337">
        <f t="shared" si="5"/>
        <v>0</v>
      </c>
    </row>
    <row r="45" spans="1:16" ht="12.75" customHeight="1" collapsed="1" x14ac:dyDescent="0.15">
      <c r="A45" s="472"/>
      <c r="B45" s="472"/>
      <c r="C45" s="351" t="s">
        <v>173</v>
      </c>
      <c r="D45" s="383" t="s">
        <v>228</v>
      </c>
      <c r="E45" s="360"/>
      <c r="F45" s="361"/>
      <c r="G45" s="336">
        <f t="shared" ref="G45:L45" si="17">G46+G47</f>
        <v>1000</v>
      </c>
      <c r="H45" s="336">
        <f t="shared" si="17"/>
        <v>0</v>
      </c>
      <c r="I45" s="336">
        <f t="shared" si="17"/>
        <v>0</v>
      </c>
      <c r="J45" s="336">
        <f t="shared" si="17"/>
        <v>0</v>
      </c>
      <c r="K45" s="336">
        <f t="shared" si="17"/>
        <v>0</v>
      </c>
      <c r="L45" s="336">
        <f t="shared" si="17"/>
        <v>0</v>
      </c>
      <c r="M45" s="337">
        <f t="shared" ref="M45" si="18">M46+M47</f>
        <v>0</v>
      </c>
      <c r="N45" s="337">
        <f t="shared" si="4"/>
        <v>1000</v>
      </c>
      <c r="O45" s="337"/>
      <c r="P45" s="337">
        <f t="shared" si="5"/>
        <v>1000</v>
      </c>
    </row>
    <row r="46" spans="1:16" ht="12.75" customHeight="1" x14ac:dyDescent="0.15">
      <c r="A46" s="472"/>
      <c r="B46" s="472"/>
      <c r="C46" s="358"/>
      <c r="D46" s="384" t="s">
        <v>163</v>
      </c>
      <c r="E46" s="361" t="s">
        <v>227</v>
      </c>
      <c r="F46" s="361"/>
      <c r="G46" s="336"/>
      <c r="H46" s="336">
        <f>特養!E59</f>
        <v>0</v>
      </c>
      <c r="I46" s="336">
        <f>デイ!E54</f>
        <v>0</v>
      </c>
      <c r="J46" s="336"/>
      <c r="K46" s="336"/>
      <c r="L46" s="336"/>
      <c r="M46" s="337"/>
      <c r="N46" s="337">
        <f t="shared" si="4"/>
        <v>0</v>
      </c>
      <c r="O46" s="337"/>
      <c r="P46" s="337">
        <f t="shared" si="5"/>
        <v>0</v>
      </c>
    </row>
    <row r="47" spans="1:16" ht="12.75" customHeight="1" x14ac:dyDescent="0.15">
      <c r="A47" s="472"/>
      <c r="B47" s="472"/>
      <c r="C47" s="358"/>
      <c r="D47" s="351" t="s">
        <v>165</v>
      </c>
      <c r="E47" s="361" t="s">
        <v>79</v>
      </c>
      <c r="F47" s="361"/>
      <c r="G47" s="336">
        <f t="shared" ref="G47:L47" si="19">G48+G49+G50</f>
        <v>1000</v>
      </c>
      <c r="H47" s="336">
        <f t="shared" si="19"/>
        <v>0</v>
      </c>
      <c r="I47" s="336">
        <f t="shared" si="19"/>
        <v>0</v>
      </c>
      <c r="J47" s="336">
        <f t="shared" si="19"/>
        <v>0</v>
      </c>
      <c r="K47" s="336">
        <f t="shared" si="19"/>
        <v>0</v>
      </c>
      <c r="L47" s="336">
        <f t="shared" si="19"/>
        <v>0</v>
      </c>
      <c r="M47" s="337">
        <f>M48+M49+M50</f>
        <v>0</v>
      </c>
      <c r="N47" s="337">
        <f t="shared" si="4"/>
        <v>1000</v>
      </c>
      <c r="O47" s="337"/>
      <c r="P47" s="337">
        <f t="shared" si="5"/>
        <v>1000</v>
      </c>
    </row>
    <row r="48" spans="1:16" ht="12.75" customHeight="1" x14ac:dyDescent="0.15">
      <c r="A48" s="472"/>
      <c r="B48" s="472"/>
      <c r="C48" s="358"/>
      <c r="E48" s="360" t="s">
        <v>163</v>
      </c>
      <c r="F48" s="361" t="s">
        <v>80</v>
      </c>
      <c r="G48" s="336">
        <v>1000</v>
      </c>
      <c r="H48" s="336">
        <f>特養!E61</f>
        <v>0</v>
      </c>
      <c r="I48" s="336">
        <f>デイ!E56</f>
        <v>0</v>
      </c>
      <c r="J48" s="336"/>
      <c r="K48" s="336"/>
      <c r="L48" s="336"/>
      <c r="M48" s="337"/>
      <c r="N48" s="337">
        <f t="shared" si="4"/>
        <v>1000</v>
      </c>
      <c r="O48" s="337"/>
      <c r="P48" s="337">
        <f t="shared" si="5"/>
        <v>1000</v>
      </c>
    </row>
    <row r="49" spans="1:16" ht="12.75" customHeight="1" x14ac:dyDescent="0.15">
      <c r="A49" s="472"/>
      <c r="B49" s="472"/>
      <c r="C49" s="358"/>
      <c r="E49" s="360" t="s">
        <v>165</v>
      </c>
      <c r="F49" s="361" t="s">
        <v>82</v>
      </c>
      <c r="G49" s="336"/>
      <c r="H49" s="336">
        <f>特養!E62</f>
        <v>0</v>
      </c>
      <c r="I49" s="336">
        <f>デイ!E57</f>
        <v>0</v>
      </c>
      <c r="J49" s="336"/>
      <c r="K49" s="336"/>
      <c r="L49" s="336"/>
      <c r="M49" s="337"/>
      <c r="N49" s="337">
        <f t="shared" si="4"/>
        <v>0</v>
      </c>
      <c r="O49" s="337"/>
      <c r="P49" s="337">
        <f t="shared" si="5"/>
        <v>0</v>
      </c>
    </row>
    <row r="50" spans="1:16" ht="12.75" customHeight="1" x14ac:dyDescent="0.15">
      <c r="A50" s="472"/>
      <c r="B50" s="472"/>
      <c r="C50" s="358"/>
      <c r="E50" s="360" t="s">
        <v>174</v>
      </c>
      <c r="F50" s="361" t="s">
        <v>79</v>
      </c>
      <c r="G50" s="336"/>
      <c r="H50" s="336">
        <f>特養!E63</f>
        <v>0</v>
      </c>
      <c r="I50" s="336">
        <f>デイ!E58</f>
        <v>0</v>
      </c>
      <c r="J50" s="336"/>
      <c r="K50" s="336"/>
      <c r="L50" s="336"/>
      <c r="M50" s="337"/>
      <c r="N50" s="337">
        <f t="shared" si="4"/>
        <v>0</v>
      </c>
      <c r="O50" s="337"/>
      <c r="P50" s="337">
        <f t="shared" si="5"/>
        <v>0</v>
      </c>
    </row>
    <row r="51" spans="1:16" ht="12.75" customHeight="1" x14ac:dyDescent="0.15">
      <c r="A51" s="472"/>
      <c r="B51" s="472"/>
      <c r="C51" s="385" t="s">
        <v>176</v>
      </c>
      <c r="D51" s="383" t="s">
        <v>5</v>
      </c>
      <c r="E51" s="360"/>
      <c r="F51" s="361"/>
      <c r="G51" s="336"/>
      <c r="H51" s="336">
        <f>特養!E64</f>
        <v>235000</v>
      </c>
      <c r="I51" s="336">
        <f>デイ!E59</f>
        <v>0</v>
      </c>
      <c r="J51" s="336"/>
      <c r="K51" s="336"/>
      <c r="L51" s="336"/>
      <c r="M51" s="337"/>
      <c r="N51" s="337">
        <f t="shared" si="4"/>
        <v>235000</v>
      </c>
      <c r="O51" s="337"/>
      <c r="P51" s="337">
        <f t="shared" si="5"/>
        <v>235000</v>
      </c>
    </row>
    <row r="52" spans="1:16" ht="12.75" customHeight="1" x14ac:dyDescent="0.15">
      <c r="A52" s="472"/>
      <c r="B52" s="472"/>
      <c r="C52" s="385" t="s">
        <v>178</v>
      </c>
      <c r="D52" s="383" t="s">
        <v>6</v>
      </c>
      <c r="E52" s="360"/>
      <c r="F52" s="361"/>
      <c r="G52" s="336">
        <v>100000</v>
      </c>
      <c r="H52" s="336">
        <f>特養!E65</f>
        <v>1000</v>
      </c>
      <c r="I52" s="336">
        <v>1000</v>
      </c>
      <c r="J52" s="336">
        <f>居宅!E50</f>
        <v>1000</v>
      </c>
      <c r="K52" s="336">
        <f>ＧＨ!E50</f>
        <v>1000</v>
      </c>
      <c r="L52" s="336">
        <f>ニコ!E56</f>
        <v>0</v>
      </c>
      <c r="M52" s="337">
        <v>0</v>
      </c>
      <c r="N52" s="337">
        <f t="shared" si="4"/>
        <v>104000</v>
      </c>
      <c r="O52" s="337"/>
      <c r="P52" s="337">
        <f t="shared" si="5"/>
        <v>104000</v>
      </c>
    </row>
    <row r="53" spans="1:16" ht="12.75" customHeight="1" x14ac:dyDescent="0.15">
      <c r="A53" s="472"/>
      <c r="B53" s="472"/>
      <c r="C53" s="385" t="s">
        <v>179</v>
      </c>
      <c r="D53" s="383" t="s">
        <v>7</v>
      </c>
      <c r="E53" s="360"/>
      <c r="F53" s="361"/>
      <c r="G53" s="336">
        <v>10000</v>
      </c>
      <c r="H53" s="336">
        <f>特養!E66</f>
        <v>50000</v>
      </c>
      <c r="I53" s="336">
        <v>30000</v>
      </c>
      <c r="J53" s="336">
        <f>居宅!E51</f>
        <v>1000</v>
      </c>
      <c r="K53" s="336">
        <f>ＧＨ!E51</f>
        <v>1000</v>
      </c>
      <c r="L53" s="336">
        <v>1000</v>
      </c>
      <c r="M53" s="337">
        <v>1000</v>
      </c>
      <c r="N53" s="337">
        <f t="shared" si="4"/>
        <v>94000</v>
      </c>
      <c r="O53" s="337"/>
      <c r="P53" s="337">
        <f t="shared" si="5"/>
        <v>94000</v>
      </c>
    </row>
    <row r="54" spans="1:16" ht="12.75" customHeight="1" x14ac:dyDescent="0.15">
      <c r="A54" s="472"/>
      <c r="B54" s="472"/>
      <c r="C54" s="351" t="s">
        <v>181</v>
      </c>
      <c r="D54" s="383" t="s">
        <v>8</v>
      </c>
      <c r="E54" s="360"/>
      <c r="F54" s="361"/>
      <c r="G54" s="336">
        <f t="shared" ref="G54:M54" si="20">G55+G56+G57</f>
        <v>1000</v>
      </c>
      <c r="H54" s="336">
        <f t="shared" si="20"/>
        <v>5400000</v>
      </c>
      <c r="I54" s="336">
        <f t="shared" si="20"/>
        <v>150000</v>
      </c>
      <c r="J54" s="336">
        <f t="shared" si="20"/>
        <v>5000</v>
      </c>
      <c r="K54" s="336">
        <f t="shared" si="20"/>
        <v>330000</v>
      </c>
      <c r="L54" s="336">
        <f t="shared" si="20"/>
        <v>0</v>
      </c>
      <c r="M54" s="336">
        <f t="shared" si="20"/>
        <v>10000</v>
      </c>
      <c r="N54" s="337">
        <f t="shared" si="4"/>
        <v>5896000</v>
      </c>
      <c r="O54" s="337"/>
      <c r="P54" s="337">
        <f t="shared" si="5"/>
        <v>5896000</v>
      </c>
    </row>
    <row r="55" spans="1:16" ht="12.75" customHeight="1" x14ac:dyDescent="0.15">
      <c r="A55" s="472"/>
      <c r="B55" s="472"/>
      <c r="C55" s="358"/>
      <c r="D55" s="384" t="s">
        <v>163</v>
      </c>
      <c r="E55" s="361" t="s">
        <v>85</v>
      </c>
      <c r="F55" s="361"/>
      <c r="G55" s="336"/>
      <c r="H55" s="336">
        <f>特養!E68</f>
        <v>2000000</v>
      </c>
      <c r="I55" s="336">
        <v>50000</v>
      </c>
      <c r="J55" s="336">
        <f>居宅!E53</f>
        <v>0</v>
      </c>
      <c r="K55" s="336">
        <f>ＧＨ!E53</f>
        <v>10000</v>
      </c>
      <c r="L55" s="336">
        <f>ニコ!E59</f>
        <v>0</v>
      </c>
      <c r="M55" s="337">
        <v>0</v>
      </c>
      <c r="N55" s="337">
        <f t="shared" si="4"/>
        <v>2060000</v>
      </c>
      <c r="O55" s="337"/>
      <c r="P55" s="337">
        <f t="shared" si="5"/>
        <v>2060000</v>
      </c>
    </row>
    <row r="56" spans="1:16" ht="12.75" customHeight="1" x14ac:dyDescent="0.15">
      <c r="A56" s="472"/>
      <c r="B56" s="472"/>
      <c r="C56" s="358"/>
      <c r="D56" s="384" t="s">
        <v>165</v>
      </c>
      <c r="E56" s="361" t="s">
        <v>86</v>
      </c>
      <c r="F56" s="361"/>
      <c r="G56" s="336"/>
      <c r="H56" s="336">
        <f>特養!E69</f>
        <v>900000</v>
      </c>
      <c r="I56" s="336">
        <f>デイ!E64</f>
        <v>0</v>
      </c>
      <c r="J56" s="336">
        <f>居宅!E54</f>
        <v>0</v>
      </c>
      <c r="K56" s="336">
        <f>ＧＨ!E54</f>
        <v>220000</v>
      </c>
      <c r="L56" s="336">
        <f>ニコ!E60</f>
        <v>0</v>
      </c>
      <c r="M56" s="337">
        <v>0</v>
      </c>
      <c r="N56" s="337">
        <f t="shared" si="4"/>
        <v>1120000</v>
      </c>
      <c r="O56" s="337"/>
      <c r="P56" s="337">
        <f t="shared" si="5"/>
        <v>1120000</v>
      </c>
    </row>
    <row r="57" spans="1:16" ht="12.75" customHeight="1" thickBot="1" x14ac:dyDescent="0.2">
      <c r="A57" s="472"/>
      <c r="B57" s="472"/>
      <c r="C57" s="358"/>
      <c r="D57" s="386" t="s">
        <v>167</v>
      </c>
      <c r="E57" s="387" t="s">
        <v>87</v>
      </c>
      <c r="F57" s="387"/>
      <c r="G57" s="346">
        <v>1000</v>
      </c>
      <c r="H57" s="346">
        <f>特養!E70</f>
        <v>2500000</v>
      </c>
      <c r="I57" s="346">
        <f>デイ!E65</f>
        <v>100000</v>
      </c>
      <c r="J57" s="346">
        <f>居宅!E55</f>
        <v>5000</v>
      </c>
      <c r="K57" s="346">
        <f>ＧＨ!E55</f>
        <v>100000</v>
      </c>
      <c r="L57" s="346">
        <v>0</v>
      </c>
      <c r="M57" s="339">
        <v>10000</v>
      </c>
      <c r="N57" s="339">
        <f t="shared" si="4"/>
        <v>2716000</v>
      </c>
      <c r="O57" s="339"/>
      <c r="P57" s="339">
        <f t="shared" si="5"/>
        <v>2716000</v>
      </c>
    </row>
    <row r="58" spans="1:16" ht="12.75" customHeight="1" thickTop="1" x14ac:dyDescent="0.15">
      <c r="A58" s="472"/>
      <c r="B58" s="474"/>
      <c r="C58" s="467" t="s">
        <v>9</v>
      </c>
      <c r="D58" s="468"/>
      <c r="E58" s="468"/>
      <c r="F58" s="468"/>
      <c r="G58" s="342">
        <f t="shared" ref="G58:L58" si="21">G3+G45+G51+G52+G53+G54</f>
        <v>112000</v>
      </c>
      <c r="H58" s="342">
        <f t="shared" si="21"/>
        <v>470886000</v>
      </c>
      <c r="I58" s="342">
        <f t="shared" si="21"/>
        <v>69911000</v>
      </c>
      <c r="J58" s="342">
        <f t="shared" si="21"/>
        <v>12887000</v>
      </c>
      <c r="K58" s="342">
        <f t="shared" si="21"/>
        <v>83732000</v>
      </c>
      <c r="L58" s="342">
        <f t="shared" si="21"/>
        <v>1000</v>
      </c>
      <c r="M58" s="343">
        <f t="shared" ref="M58" si="22">M3+M45+M51+M52+M53+M54</f>
        <v>87361000</v>
      </c>
      <c r="N58" s="343">
        <f t="shared" si="4"/>
        <v>724890000</v>
      </c>
      <c r="O58" s="343"/>
      <c r="P58" s="343">
        <f t="shared" si="5"/>
        <v>724890000</v>
      </c>
    </row>
    <row r="59" spans="1:16" ht="14.25" customHeight="1" x14ac:dyDescent="0.15">
      <c r="A59" s="472" t="s">
        <v>233</v>
      </c>
      <c r="B59" s="471" t="s">
        <v>248</v>
      </c>
      <c r="C59" s="388" t="s">
        <v>162</v>
      </c>
      <c r="D59" s="355" t="s">
        <v>11</v>
      </c>
      <c r="E59" s="389"/>
      <c r="F59" s="390"/>
      <c r="G59" s="347">
        <f t="shared" ref="G59:L59" si="23">SUM(G60:G66)</f>
        <v>1150000</v>
      </c>
      <c r="H59" s="347">
        <f t="shared" si="23"/>
        <v>319500000</v>
      </c>
      <c r="I59" s="347">
        <f t="shared" si="23"/>
        <v>52000000</v>
      </c>
      <c r="J59" s="347">
        <f t="shared" si="23"/>
        <v>10540000</v>
      </c>
      <c r="K59" s="347">
        <f t="shared" si="23"/>
        <v>71950000</v>
      </c>
      <c r="L59" s="347">
        <f t="shared" si="23"/>
        <v>0</v>
      </c>
      <c r="M59" s="348">
        <f t="shared" ref="M59" si="24">SUM(M60:M66)</f>
        <v>75950000</v>
      </c>
      <c r="N59" s="348">
        <f t="shared" si="4"/>
        <v>531090000</v>
      </c>
      <c r="O59" s="348"/>
      <c r="P59" s="348">
        <f t="shared" si="5"/>
        <v>531090000</v>
      </c>
    </row>
    <row r="60" spans="1:16" ht="14.25" customHeight="1" x14ac:dyDescent="0.15">
      <c r="A60" s="477"/>
      <c r="B60" s="477"/>
      <c r="C60" s="391"/>
      <c r="D60" s="384" t="s">
        <v>163</v>
      </c>
      <c r="E60" s="361" t="s">
        <v>88</v>
      </c>
      <c r="F60" s="361"/>
      <c r="G60" s="336">
        <v>1150000</v>
      </c>
      <c r="H60" s="336"/>
      <c r="I60" s="336"/>
      <c r="J60" s="336"/>
      <c r="K60" s="336"/>
      <c r="L60" s="336"/>
      <c r="M60" s="337"/>
      <c r="N60" s="337">
        <f t="shared" si="4"/>
        <v>1150000</v>
      </c>
      <c r="O60" s="337"/>
      <c r="P60" s="337">
        <f t="shared" si="5"/>
        <v>1150000</v>
      </c>
    </row>
    <row r="61" spans="1:16" ht="14.25" customHeight="1" x14ac:dyDescent="0.15">
      <c r="A61" s="477"/>
      <c r="B61" s="477"/>
      <c r="C61" s="392"/>
      <c r="D61" s="384" t="s">
        <v>164</v>
      </c>
      <c r="E61" s="361" t="s">
        <v>89</v>
      </c>
      <c r="F61" s="361"/>
      <c r="G61" s="336"/>
      <c r="H61" s="336">
        <v>185000000</v>
      </c>
      <c r="I61" s="336">
        <v>31800000</v>
      </c>
      <c r="J61" s="336">
        <v>7200000</v>
      </c>
      <c r="K61" s="336">
        <v>48100000</v>
      </c>
      <c r="L61" s="336">
        <v>0</v>
      </c>
      <c r="M61" s="337">
        <v>39600000</v>
      </c>
      <c r="N61" s="337">
        <f t="shared" si="4"/>
        <v>311700000</v>
      </c>
      <c r="O61" s="337"/>
      <c r="P61" s="337">
        <f t="shared" si="5"/>
        <v>311700000</v>
      </c>
    </row>
    <row r="62" spans="1:16" ht="14.25" customHeight="1" x14ac:dyDescent="0.15">
      <c r="A62" s="477"/>
      <c r="B62" s="477"/>
      <c r="C62" s="392"/>
      <c r="D62" s="384" t="s">
        <v>166</v>
      </c>
      <c r="E62" s="361" t="s">
        <v>90</v>
      </c>
      <c r="F62" s="361"/>
      <c r="G62" s="336"/>
      <c r="H62" s="336">
        <v>41500000</v>
      </c>
      <c r="I62" s="336">
        <v>6900000</v>
      </c>
      <c r="J62" s="336">
        <v>1600000</v>
      </c>
      <c r="K62" s="336">
        <v>9900000</v>
      </c>
      <c r="L62" s="336">
        <v>0</v>
      </c>
      <c r="M62" s="337">
        <v>10100000</v>
      </c>
      <c r="N62" s="337">
        <f t="shared" si="4"/>
        <v>70000000</v>
      </c>
      <c r="O62" s="337"/>
      <c r="P62" s="337">
        <f t="shared" si="5"/>
        <v>70000000</v>
      </c>
    </row>
    <row r="63" spans="1:16" ht="14.25" customHeight="1" x14ac:dyDescent="0.15">
      <c r="A63" s="477"/>
      <c r="B63" s="477"/>
      <c r="C63" s="391"/>
      <c r="D63" s="384" t="s">
        <v>169</v>
      </c>
      <c r="E63" s="361" t="s">
        <v>91</v>
      </c>
      <c r="F63" s="361"/>
      <c r="G63" s="336"/>
      <c r="H63" s="336">
        <v>35700000</v>
      </c>
      <c r="I63" s="336">
        <v>5300000</v>
      </c>
      <c r="J63" s="336">
        <v>0</v>
      </c>
      <c r="K63" s="336">
        <v>1500000</v>
      </c>
      <c r="L63" s="336">
        <v>0</v>
      </c>
      <c r="M63" s="337">
        <v>10200000</v>
      </c>
      <c r="N63" s="337">
        <f t="shared" si="4"/>
        <v>52700000</v>
      </c>
      <c r="O63" s="337"/>
      <c r="P63" s="337">
        <f t="shared" si="5"/>
        <v>52700000</v>
      </c>
    </row>
    <row r="64" spans="1:16" ht="14.25" customHeight="1" outlineLevel="1" x14ac:dyDescent="0.15">
      <c r="A64" s="477"/>
      <c r="B64" s="477"/>
      <c r="C64" s="391"/>
      <c r="D64" s="384" t="s">
        <v>170</v>
      </c>
      <c r="E64" s="361" t="s">
        <v>92</v>
      </c>
      <c r="F64" s="361"/>
      <c r="G64" s="336"/>
      <c r="H64" s="336">
        <v>5800000</v>
      </c>
      <c r="I64" s="336">
        <v>0</v>
      </c>
      <c r="J64" s="336"/>
      <c r="K64" s="336">
        <v>0</v>
      </c>
      <c r="L64" s="336">
        <v>0</v>
      </c>
      <c r="M64" s="337">
        <v>3900000</v>
      </c>
      <c r="N64" s="337">
        <f t="shared" si="4"/>
        <v>9700000</v>
      </c>
      <c r="O64" s="337"/>
      <c r="P64" s="337">
        <f t="shared" si="5"/>
        <v>9700000</v>
      </c>
    </row>
    <row r="65" spans="1:16" ht="14.25" customHeight="1" x14ac:dyDescent="0.15">
      <c r="A65" s="477"/>
      <c r="B65" s="477"/>
      <c r="C65" s="391"/>
      <c r="D65" s="384" t="s">
        <v>171</v>
      </c>
      <c r="E65" s="361" t="s">
        <v>93</v>
      </c>
      <c r="F65" s="361"/>
      <c r="G65" s="336"/>
      <c r="H65" s="336">
        <v>8500000</v>
      </c>
      <c r="I65" s="336">
        <v>1000000</v>
      </c>
      <c r="J65" s="336">
        <v>140000</v>
      </c>
      <c r="K65" s="336">
        <v>1650000</v>
      </c>
      <c r="L65" s="336">
        <v>0</v>
      </c>
      <c r="M65" s="337">
        <v>1550000</v>
      </c>
      <c r="N65" s="337">
        <f t="shared" si="4"/>
        <v>12840000</v>
      </c>
      <c r="O65" s="337"/>
      <c r="P65" s="337">
        <f t="shared" si="5"/>
        <v>12840000</v>
      </c>
    </row>
    <row r="66" spans="1:16" ht="14.25" customHeight="1" x14ac:dyDescent="0.15">
      <c r="A66" s="477"/>
      <c r="B66" s="477"/>
      <c r="C66" s="393"/>
      <c r="D66" s="384" t="s">
        <v>182</v>
      </c>
      <c r="E66" s="361" t="s">
        <v>94</v>
      </c>
      <c r="F66" s="361"/>
      <c r="G66" s="336"/>
      <c r="H66" s="336">
        <v>43000000</v>
      </c>
      <c r="I66" s="336">
        <v>7000000</v>
      </c>
      <c r="J66" s="336">
        <v>1600000</v>
      </c>
      <c r="K66" s="336">
        <v>10800000</v>
      </c>
      <c r="L66" s="336">
        <v>0</v>
      </c>
      <c r="M66" s="337">
        <v>10600000</v>
      </c>
      <c r="N66" s="337">
        <f>SUM(G66:M66)</f>
        <v>73000000</v>
      </c>
      <c r="O66" s="337"/>
      <c r="P66" s="337">
        <f t="shared" si="5"/>
        <v>73000000</v>
      </c>
    </row>
    <row r="67" spans="1:16" ht="14.25" customHeight="1" x14ac:dyDescent="0.15">
      <c r="A67" s="477"/>
      <c r="B67" s="477"/>
      <c r="C67" s="388" t="s">
        <v>173</v>
      </c>
      <c r="D67" s="383" t="s">
        <v>12</v>
      </c>
      <c r="E67" s="360"/>
      <c r="F67" s="361"/>
      <c r="G67" s="336">
        <f t="shared" ref="G67:L67" si="25">SUM(G68:G89)</f>
        <v>80000</v>
      </c>
      <c r="H67" s="336">
        <f t="shared" si="25"/>
        <v>97371000</v>
      </c>
      <c r="I67" s="336">
        <f t="shared" si="25"/>
        <v>10710000</v>
      </c>
      <c r="J67" s="336">
        <f t="shared" si="25"/>
        <v>470000</v>
      </c>
      <c r="K67" s="336">
        <f t="shared" si="25"/>
        <v>16331000</v>
      </c>
      <c r="L67" s="336">
        <f t="shared" si="25"/>
        <v>0</v>
      </c>
      <c r="M67" s="337">
        <f t="shared" ref="M67" si="26">SUM(M68:M89)</f>
        <v>10420000</v>
      </c>
      <c r="N67" s="337">
        <f t="shared" si="4"/>
        <v>135382000</v>
      </c>
      <c r="O67" s="337"/>
      <c r="P67" s="337">
        <f t="shared" si="5"/>
        <v>135382000</v>
      </c>
    </row>
    <row r="68" spans="1:16" ht="14.25" customHeight="1" x14ac:dyDescent="0.15">
      <c r="A68" s="477"/>
      <c r="B68" s="477"/>
      <c r="C68" s="391"/>
      <c r="D68" s="384" t="s">
        <v>168</v>
      </c>
      <c r="E68" s="361" t="s">
        <v>95</v>
      </c>
      <c r="F68" s="361"/>
      <c r="G68" s="336"/>
      <c r="H68" s="420">
        <v>38200000</v>
      </c>
      <c r="I68" s="420">
        <v>4000000</v>
      </c>
      <c r="J68" s="336"/>
      <c r="K68" s="420">
        <v>7200000</v>
      </c>
      <c r="L68" s="336">
        <v>0</v>
      </c>
      <c r="M68" s="422">
        <v>3800000</v>
      </c>
      <c r="N68" s="337">
        <f t="shared" ref="N68:N131" si="27">SUM(G68:M68)</f>
        <v>53200000</v>
      </c>
      <c r="O68" s="337"/>
      <c r="P68" s="337">
        <f t="shared" si="5"/>
        <v>53200000</v>
      </c>
    </row>
    <row r="69" spans="1:16" ht="14.25" customHeight="1" x14ac:dyDescent="0.15">
      <c r="A69" s="477"/>
      <c r="B69" s="477"/>
      <c r="C69" s="391"/>
      <c r="D69" s="384" t="s">
        <v>164</v>
      </c>
      <c r="E69" s="361" t="s">
        <v>96</v>
      </c>
      <c r="F69" s="361"/>
      <c r="G69" s="336"/>
      <c r="H69" s="420">
        <v>9000000</v>
      </c>
      <c r="I69" s="420">
        <v>250000</v>
      </c>
      <c r="J69" s="336"/>
      <c r="K69" s="420">
        <v>1000000</v>
      </c>
      <c r="L69" s="336">
        <v>0</v>
      </c>
      <c r="M69" s="422">
        <v>410000</v>
      </c>
      <c r="N69" s="337">
        <f t="shared" si="27"/>
        <v>10660000</v>
      </c>
      <c r="O69" s="337"/>
      <c r="P69" s="337">
        <f t="shared" si="5"/>
        <v>10660000</v>
      </c>
    </row>
    <row r="70" spans="1:16" ht="14.25" customHeight="1" x14ac:dyDescent="0.15">
      <c r="A70" s="477"/>
      <c r="B70" s="477"/>
      <c r="C70" s="391"/>
      <c r="D70" s="384" t="s">
        <v>166</v>
      </c>
      <c r="E70" s="361" t="s">
        <v>97</v>
      </c>
      <c r="F70" s="361"/>
      <c r="G70" s="336"/>
      <c r="H70" s="420">
        <v>400000</v>
      </c>
      <c r="I70" s="420">
        <v>50000</v>
      </c>
      <c r="J70" s="336"/>
      <c r="K70" s="420">
        <v>100000</v>
      </c>
      <c r="L70" s="336">
        <v>0</v>
      </c>
      <c r="M70" s="422">
        <v>50000</v>
      </c>
      <c r="N70" s="337">
        <f t="shared" si="27"/>
        <v>600000</v>
      </c>
      <c r="O70" s="337"/>
      <c r="P70" s="337">
        <f t="shared" si="5"/>
        <v>600000</v>
      </c>
    </row>
    <row r="71" spans="1:16" ht="12" customHeight="1" outlineLevel="1" x14ac:dyDescent="0.15">
      <c r="A71" s="477"/>
      <c r="B71" s="477"/>
      <c r="C71" s="391"/>
      <c r="D71" s="384" t="s">
        <v>169</v>
      </c>
      <c r="E71" s="361" t="s">
        <v>98</v>
      </c>
      <c r="F71" s="361"/>
      <c r="G71" s="336"/>
      <c r="H71" s="420">
        <v>500000</v>
      </c>
      <c r="I71" s="420">
        <v>50000</v>
      </c>
      <c r="J71" s="336"/>
      <c r="K71" s="420">
        <v>20000</v>
      </c>
      <c r="L71" s="336">
        <v>0</v>
      </c>
      <c r="M71" s="422">
        <v>50000</v>
      </c>
      <c r="N71" s="337">
        <f t="shared" si="27"/>
        <v>620000</v>
      </c>
      <c r="O71" s="337"/>
      <c r="P71" s="337">
        <f t="shared" si="5"/>
        <v>620000</v>
      </c>
    </row>
    <row r="72" spans="1:16" ht="14.25" customHeight="1" x14ac:dyDescent="0.15">
      <c r="A72" s="477"/>
      <c r="B72" s="477"/>
      <c r="C72" s="391"/>
      <c r="D72" s="384" t="s">
        <v>170</v>
      </c>
      <c r="E72" s="361" t="s">
        <v>99</v>
      </c>
      <c r="F72" s="361"/>
      <c r="G72" s="336"/>
      <c r="H72" s="420">
        <v>920000</v>
      </c>
      <c r="I72" s="420">
        <v>10000</v>
      </c>
      <c r="J72" s="336"/>
      <c r="K72" s="420">
        <v>10000</v>
      </c>
      <c r="L72" s="336">
        <v>0</v>
      </c>
      <c r="M72" s="422">
        <v>10000</v>
      </c>
      <c r="N72" s="337">
        <f t="shared" si="27"/>
        <v>950000</v>
      </c>
      <c r="O72" s="337"/>
      <c r="P72" s="337">
        <f t="shared" si="5"/>
        <v>950000</v>
      </c>
    </row>
    <row r="73" spans="1:16" ht="12" customHeight="1" outlineLevel="1" x14ac:dyDescent="0.15">
      <c r="A73" s="477"/>
      <c r="B73" s="477"/>
      <c r="C73" s="391"/>
      <c r="D73" s="384" t="s">
        <v>171</v>
      </c>
      <c r="E73" s="361" t="s">
        <v>100</v>
      </c>
      <c r="F73" s="361"/>
      <c r="G73" s="336"/>
      <c r="H73" s="420">
        <v>200000</v>
      </c>
      <c r="I73" s="420">
        <v>10000</v>
      </c>
      <c r="J73" s="336"/>
      <c r="K73" s="420">
        <v>100000</v>
      </c>
      <c r="L73" s="336">
        <v>0</v>
      </c>
      <c r="M73" s="422">
        <v>10000</v>
      </c>
      <c r="N73" s="337">
        <f t="shared" si="27"/>
        <v>320000</v>
      </c>
      <c r="O73" s="337"/>
      <c r="P73" s="337">
        <f t="shared" si="5"/>
        <v>320000</v>
      </c>
    </row>
    <row r="74" spans="1:16" ht="14.25" customHeight="1" x14ac:dyDescent="0.15">
      <c r="A74" s="477"/>
      <c r="B74" s="477"/>
      <c r="C74" s="391"/>
      <c r="D74" s="384" t="s">
        <v>182</v>
      </c>
      <c r="E74" s="361" t="s">
        <v>101</v>
      </c>
      <c r="F74" s="361"/>
      <c r="G74" s="336"/>
      <c r="H74" s="420">
        <v>3500000</v>
      </c>
      <c r="I74" s="420">
        <v>670000</v>
      </c>
      <c r="J74" s="336"/>
      <c r="K74" s="420">
        <v>730000</v>
      </c>
      <c r="L74" s="336">
        <v>0</v>
      </c>
      <c r="M74" s="422">
        <v>450000</v>
      </c>
      <c r="N74" s="337">
        <f t="shared" si="27"/>
        <v>5350000</v>
      </c>
      <c r="O74" s="337"/>
      <c r="P74" s="337">
        <f t="shared" si="5"/>
        <v>5350000</v>
      </c>
    </row>
    <row r="75" spans="1:16" ht="14.25" customHeight="1" x14ac:dyDescent="0.15">
      <c r="A75" s="477"/>
      <c r="B75" s="477"/>
      <c r="C75" s="391"/>
      <c r="D75" s="384" t="s">
        <v>183</v>
      </c>
      <c r="E75" s="361" t="s">
        <v>102</v>
      </c>
      <c r="F75" s="361"/>
      <c r="G75" s="336"/>
      <c r="H75" s="420">
        <v>2100000</v>
      </c>
      <c r="I75" s="420">
        <v>550000</v>
      </c>
      <c r="J75" s="336"/>
      <c r="K75" s="420">
        <v>450000</v>
      </c>
      <c r="L75" s="336">
        <v>0</v>
      </c>
      <c r="M75" s="422">
        <v>360000</v>
      </c>
      <c r="N75" s="337">
        <f t="shared" si="27"/>
        <v>3460000</v>
      </c>
      <c r="O75" s="337"/>
      <c r="P75" s="337">
        <f t="shared" si="5"/>
        <v>3460000</v>
      </c>
    </row>
    <row r="76" spans="1:16" ht="14.25" customHeight="1" x14ac:dyDescent="0.15">
      <c r="A76" s="477"/>
      <c r="B76" s="477"/>
      <c r="C76" s="391"/>
      <c r="D76" s="384" t="s">
        <v>184</v>
      </c>
      <c r="E76" s="361" t="s">
        <v>103</v>
      </c>
      <c r="F76" s="361"/>
      <c r="G76" s="336"/>
      <c r="H76" s="420">
        <v>800000</v>
      </c>
      <c r="I76" s="420">
        <v>110000</v>
      </c>
      <c r="J76" s="336"/>
      <c r="K76" s="420">
        <v>320000</v>
      </c>
      <c r="L76" s="336">
        <v>0</v>
      </c>
      <c r="M76" s="422">
        <v>120000</v>
      </c>
      <c r="N76" s="337">
        <f t="shared" si="27"/>
        <v>1350000</v>
      </c>
      <c r="O76" s="337"/>
      <c r="P76" s="337">
        <f t="shared" si="5"/>
        <v>1350000</v>
      </c>
    </row>
    <row r="77" spans="1:16" ht="12" hidden="1" customHeight="1" outlineLevel="1" x14ac:dyDescent="0.15">
      <c r="A77" s="477"/>
      <c r="B77" s="477"/>
      <c r="C77" s="391"/>
      <c r="D77" s="384" t="s">
        <v>185</v>
      </c>
      <c r="E77" s="361" t="s">
        <v>104</v>
      </c>
      <c r="F77" s="361"/>
      <c r="G77" s="336"/>
      <c r="H77" s="420"/>
      <c r="I77" s="420"/>
      <c r="J77" s="336"/>
      <c r="K77" s="420"/>
      <c r="L77" s="336"/>
      <c r="M77" s="422"/>
      <c r="N77" s="337">
        <f t="shared" si="27"/>
        <v>0</v>
      </c>
      <c r="O77" s="337"/>
      <c r="P77" s="337">
        <f t="shared" si="5"/>
        <v>0</v>
      </c>
    </row>
    <row r="78" spans="1:16" ht="14.25" customHeight="1" collapsed="1" x14ac:dyDescent="0.15">
      <c r="A78" s="477"/>
      <c r="B78" s="477"/>
      <c r="C78" s="391"/>
      <c r="D78" s="384" t="s">
        <v>186</v>
      </c>
      <c r="E78" s="361" t="s">
        <v>105</v>
      </c>
      <c r="F78" s="361"/>
      <c r="G78" s="336"/>
      <c r="H78" s="420">
        <v>1000</v>
      </c>
      <c r="I78" s="420">
        <v>0</v>
      </c>
      <c r="J78" s="336"/>
      <c r="K78" s="420">
        <v>1000</v>
      </c>
      <c r="L78" s="336"/>
      <c r="M78" s="422"/>
      <c r="N78" s="337">
        <f t="shared" si="27"/>
        <v>2000</v>
      </c>
      <c r="O78" s="337"/>
      <c r="P78" s="337">
        <f t="shared" si="5"/>
        <v>2000</v>
      </c>
    </row>
    <row r="79" spans="1:16" ht="14.25" customHeight="1" x14ac:dyDescent="0.15">
      <c r="A79" s="477"/>
      <c r="B79" s="477"/>
      <c r="C79" s="391"/>
      <c r="D79" s="384" t="s">
        <v>187</v>
      </c>
      <c r="E79" s="361" t="s">
        <v>106</v>
      </c>
      <c r="F79" s="361"/>
      <c r="G79" s="336"/>
      <c r="H79" s="420">
        <v>18000000</v>
      </c>
      <c r="I79" s="420">
        <v>1300000</v>
      </c>
      <c r="J79" s="336">
        <v>0</v>
      </c>
      <c r="K79" s="420">
        <v>3050000</v>
      </c>
      <c r="L79" s="336">
        <v>0</v>
      </c>
      <c r="M79" s="422">
        <v>2900000</v>
      </c>
      <c r="N79" s="337">
        <f t="shared" si="27"/>
        <v>25250000</v>
      </c>
      <c r="O79" s="337"/>
      <c r="P79" s="337">
        <f t="shared" ref="P79:P142" si="28">N79+O79</f>
        <v>25250000</v>
      </c>
    </row>
    <row r="80" spans="1:16" ht="14.25" customHeight="1" x14ac:dyDescent="0.15">
      <c r="A80" s="477"/>
      <c r="B80" s="477"/>
      <c r="C80" s="391"/>
      <c r="D80" s="384" t="s">
        <v>188</v>
      </c>
      <c r="E80" s="361" t="s">
        <v>107</v>
      </c>
      <c r="F80" s="361"/>
      <c r="G80" s="336"/>
      <c r="H80" s="420">
        <v>15600000</v>
      </c>
      <c r="I80" s="420">
        <v>580000</v>
      </c>
      <c r="J80" s="336">
        <v>0</v>
      </c>
      <c r="K80" s="420">
        <v>1600000</v>
      </c>
      <c r="L80" s="336">
        <v>0</v>
      </c>
      <c r="M80" s="422">
        <v>300000</v>
      </c>
      <c r="N80" s="337">
        <f t="shared" si="27"/>
        <v>18080000</v>
      </c>
      <c r="O80" s="337"/>
      <c r="P80" s="337">
        <f t="shared" si="28"/>
        <v>18080000</v>
      </c>
    </row>
    <row r="81" spans="1:16" ht="14.25" customHeight="1" x14ac:dyDescent="0.15">
      <c r="A81" s="477"/>
      <c r="B81" s="477"/>
      <c r="C81" s="391"/>
      <c r="D81" s="384" t="s">
        <v>189</v>
      </c>
      <c r="E81" s="361" t="s">
        <v>108</v>
      </c>
      <c r="F81" s="361"/>
      <c r="G81" s="336"/>
      <c r="H81" s="420">
        <v>4300000</v>
      </c>
      <c r="I81" s="420">
        <v>500000</v>
      </c>
      <c r="J81" s="420">
        <v>50000</v>
      </c>
      <c r="K81" s="420">
        <v>1050000</v>
      </c>
      <c r="L81" s="336">
        <v>0</v>
      </c>
      <c r="M81" s="422">
        <v>610000</v>
      </c>
      <c r="N81" s="337">
        <f t="shared" si="27"/>
        <v>6510000</v>
      </c>
      <c r="O81" s="337"/>
      <c r="P81" s="337">
        <f t="shared" si="28"/>
        <v>6510000</v>
      </c>
    </row>
    <row r="82" spans="1:16" ht="12" customHeight="1" x14ac:dyDescent="0.15">
      <c r="A82" s="477"/>
      <c r="B82" s="477"/>
      <c r="C82" s="391"/>
      <c r="D82" s="384" t="s">
        <v>190</v>
      </c>
      <c r="E82" s="361" t="s">
        <v>109</v>
      </c>
      <c r="F82" s="361"/>
      <c r="G82" s="336">
        <v>80000</v>
      </c>
      <c r="H82" s="420">
        <v>100000</v>
      </c>
      <c r="I82" s="420">
        <v>30000</v>
      </c>
      <c r="J82" s="420">
        <v>10000</v>
      </c>
      <c r="K82" s="420">
        <v>20000</v>
      </c>
      <c r="L82" s="336">
        <v>0</v>
      </c>
      <c r="M82" s="422">
        <v>30000</v>
      </c>
      <c r="N82" s="337">
        <f t="shared" si="27"/>
        <v>270000</v>
      </c>
      <c r="O82" s="337"/>
      <c r="P82" s="337">
        <f t="shared" si="28"/>
        <v>270000</v>
      </c>
    </row>
    <row r="83" spans="1:16" ht="12" customHeight="1" x14ac:dyDescent="0.15">
      <c r="A83" s="477"/>
      <c r="B83" s="477"/>
      <c r="C83" s="391"/>
      <c r="D83" s="384" t="s">
        <v>191</v>
      </c>
      <c r="E83" s="361" t="s">
        <v>110</v>
      </c>
      <c r="F83" s="361"/>
      <c r="G83" s="336"/>
      <c r="H83" s="420">
        <v>2300000</v>
      </c>
      <c r="I83" s="420">
        <v>0</v>
      </c>
      <c r="J83" s="420"/>
      <c r="K83" s="420">
        <v>450000</v>
      </c>
      <c r="L83" s="336"/>
      <c r="M83" s="422">
        <v>170000</v>
      </c>
      <c r="N83" s="337">
        <f t="shared" si="27"/>
        <v>2920000</v>
      </c>
      <c r="O83" s="337"/>
      <c r="P83" s="337">
        <f t="shared" si="28"/>
        <v>2920000</v>
      </c>
    </row>
    <row r="84" spans="1:16" ht="12" hidden="1" customHeight="1" outlineLevel="1" x14ac:dyDescent="0.15">
      <c r="A84" s="477"/>
      <c r="B84" s="477"/>
      <c r="C84" s="391"/>
      <c r="D84" s="384" t="s">
        <v>192</v>
      </c>
      <c r="E84" s="361" t="s">
        <v>111</v>
      </c>
      <c r="F84" s="361"/>
      <c r="G84" s="336"/>
      <c r="H84" s="420"/>
      <c r="I84" s="420"/>
      <c r="J84" s="420"/>
      <c r="K84" s="420"/>
      <c r="L84" s="336"/>
      <c r="M84" s="422"/>
      <c r="N84" s="337">
        <f t="shared" si="27"/>
        <v>0</v>
      </c>
      <c r="O84" s="337"/>
      <c r="P84" s="337">
        <f t="shared" si="28"/>
        <v>0</v>
      </c>
    </row>
    <row r="85" spans="1:16" ht="12" hidden="1" customHeight="1" outlineLevel="1" x14ac:dyDescent="0.15">
      <c r="A85" s="477"/>
      <c r="B85" s="477"/>
      <c r="C85" s="391"/>
      <c r="D85" s="384" t="s">
        <v>193</v>
      </c>
      <c r="E85" s="361" t="s">
        <v>112</v>
      </c>
      <c r="F85" s="361"/>
      <c r="G85" s="336"/>
      <c r="H85" s="420"/>
      <c r="I85" s="420"/>
      <c r="J85" s="420"/>
      <c r="K85" s="420"/>
      <c r="L85" s="336"/>
      <c r="M85" s="422"/>
      <c r="N85" s="337">
        <f t="shared" si="27"/>
        <v>0</v>
      </c>
      <c r="O85" s="337"/>
      <c r="P85" s="337">
        <f t="shared" si="28"/>
        <v>0</v>
      </c>
    </row>
    <row r="86" spans="1:16" ht="12" hidden="1" customHeight="1" outlineLevel="1" x14ac:dyDescent="0.15">
      <c r="A86" s="477"/>
      <c r="B86" s="477"/>
      <c r="C86" s="391"/>
      <c r="D86" s="384" t="s">
        <v>194</v>
      </c>
      <c r="E86" s="361" t="s">
        <v>113</v>
      </c>
      <c r="F86" s="361"/>
      <c r="G86" s="336"/>
      <c r="H86" s="420"/>
      <c r="I86" s="420"/>
      <c r="J86" s="420"/>
      <c r="K86" s="420"/>
      <c r="L86" s="336"/>
      <c r="M86" s="422"/>
      <c r="N86" s="337">
        <f t="shared" si="27"/>
        <v>0</v>
      </c>
      <c r="O86" s="337"/>
      <c r="P86" s="337">
        <f t="shared" si="28"/>
        <v>0</v>
      </c>
    </row>
    <row r="87" spans="1:16" ht="14.25" customHeight="1" collapsed="1" x14ac:dyDescent="0.15">
      <c r="A87" s="477"/>
      <c r="B87" s="477"/>
      <c r="C87" s="391"/>
      <c r="D87" s="384" t="s">
        <v>195</v>
      </c>
      <c r="E87" s="361" t="s">
        <v>114</v>
      </c>
      <c r="F87" s="361"/>
      <c r="G87" s="336"/>
      <c r="H87" s="420">
        <v>1300000</v>
      </c>
      <c r="I87" s="420">
        <v>2500000</v>
      </c>
      <c r="J87" s="420">
        <v>400000</v>
      </c>
      <c r="K87" s="420">
        <v>220000</v>
      </c>
      <c r="L87" s="336">
        <v>0</v>
      </c>
      <c r="M87" s="422">
        <v>1100000</v>
      </c>
      <c r="N87" s="337">
        <f t="shared" si="27"/>
        <v>5520000</v>
      </c>
      <c r="O87" s="337"/>
      <c r="P87" s="337">
        <f t="shared" si="28"/>
        <v>5520000</v>
      </c>
    </row>
    <row r="88" spans="1:16" ht="12" hidden="1" customHeight="1" outlineLevel="1" x14ac:dyDescent="0.15">
      <c r="A88" s="477"/>
      <c r="B88" s="477"/>
      <c r="C88" s="391"/>
      <c r="D88" s="384" t="s">
        <v>196</v>
      </c>
      <c r="E88" s="361" t="s">
        <v>115</v>
      </c>
      <c r="F88" s="361"/>
      <c r="G88" s="336"/>
      <c r="H88" s="420"/>
      <c r="I88" s="420"/>
      <c r="J88" s="420"/>
      <c r="K88" s="420"/>
      <c r="L88" s="336"/>
      <c r="M88" s="422"/>
      <c r="N88" s="337">
        <f t="shared" si="27"/>
        <v>0</v>
      </c>
      <c r="O88" s="337"/>
      <c r="P88" s="337">
        <f t="shared" si="28"/>
        <v>0</v>
      </c>
    </row>
    <row r="89" spans="1:16" ht="12" customHeight="1" collapsed="1" x14ac:dyDescent="0.15">
      <c r="A89" s="477"/>
      <c r="B89" s="477"/>
      <c r="C89" s="393"/>
      <c r="D89" s="384" t="s">
        <v>197</v>
      </c>
      <c r="E89" s="361" t="s">
        <v>116</v>
      </c>
      <c r="F89" s="361"/>
      <c r="G89" s="336"/>
      <c r="H89" s="420">
        <v>150000</v>
      </c>
      <c r="I89" s="420">
        <v>100000</v>
      </c>
      <c r="J89" s="420">
        <v>10000</v>
      </c>
      <c r="K89" s="420">
        <v>10000</v>
      </c>
      <c r="L89" s="336">
        <v>0</v>
      </c>
      <c r="M89" s="422">
        <v>50000</v>
      </c>
      <c r="N89" s="337">
        <f t="shared" si="27"/>
        <v>320000</v>
      </c>
      <c r="O89" s="337"/>
      <c r="P89" s="337">
        <f t="shared" si="28"/>
        <v>320000</v>
      </c>
    </row>
    <row r="90" spans="1:16" ht="14.25" customHeight="1" x14ac:dyDescent="0.15">
      <c r="A90" s="477"/>
      <c r="B90" s="477"/>
      <c r="C90" s="388" t="s">
        <v>176</v>
      </c>
      <c r="D90" s="383" t="s">
        <v>13</v>
      </c>
      <c r="E90" s="360"/>
      <c r="F90" s="361"/>
      <c r="G90" s="336">
        <f t="shared" ref="G90:L90" si="29">SUM(G91:G113)</f>
        <v>700000</v>
      </c>
      <c r="H90" s="420">
        <f t="shared" si="29"/>
        <v>35020000</v>
      </c>
      <c r="I90" s="420">
        <f>SUM(I91:I113)</f>
        <v>3891000</v>
      </c>
      <c r="J90" s="420">
        <f t="shared" si="29"/>
        <v>1770000</v>
      </c>
      <c r="K90" s="420">
        <f t="shared" si="29"/>
        <v>4670000</v>
      </c>
      <c r="L90" s="336">
        <f t="shared" si="29"/>
        <v>1000</v>
      </c>
      <c r="M90" s="422">
        <f t="shared" ref="M90" si="30">SUM(M91:M113)</f>
        <v>3610000</v>
      </c>
      <c r="N90" s="337">
        <f t="shared" si="27"/>
        <v>49662000</v>
      </c>
      <c r="O90" s="337"/>
      <c r="P90" s="337">
        <f t="shared" si="28"/>
        <v>49662000</v>
      </c>
    </row>
    <row r="91" spans="1:16" ht="14.25" customHeight="1" x14ac:dyDescent="0.15">
      <c r="A91" s="477"/>
      <c r="B91" s="477"/>
      <c r="C91" s="391"/>
      <c r="D91" s="384" t="s">
        <v>163</v>
      </c>
      <c r="E91" s="361" t="s">
        <v>117</v>
      </c>
      <c r="F91" s="361"/>
      <c r="G91" s="336">
        <v>0</v>
      </c>
      <c r="H91" s="420">
        <v>2070000</v>
      </c>
      <c r="I91" s="420">
        <v>200000</v>
      </c>
      <c r="J91" s="420">
        <v>80000</v>
      </c>
      <c r="K91" s="420">
        <v>440000</v>
      </c>
      <c r="L91" s="336">
        <v>0</v>
      </c>
      <c r="M91" s="422">
        <v>400000</v>
      </c>
      <c r="N91" s="337">
        <f t="shared" si="27"/>
        <v>3190000</v>
      </c>
      <c r="O91" s="337"/>
      <c r="P91" s="337">
        <f t="shared" si="28"/>
        <v>3190000</v>
      </c>
    </row>
    <row r="92" spans="1:16" ht="12" hidden="1" customHeight="1" outlineLevel="1" x14ac:dyDescent="0.15">
      <c r="A92" s="477"/>
      <c r="B92" s="477"/>
      <c r="C92" s="391"/>
      <c r="D92" s="384" t="s">
        <v>164</v>
      </c>
      <c r="E92" s="361" t="s">
        <v>118</v>
      </c>
      <c r="F92" s="361"/>
      <c r="G92" s="336"/>
      <c r="H92" s="420"/>
      <c r="I92" s="420"/>
      <c r="J92" s="420"/>
      <c r="K92" s="420"/>
      <c r="L92" s="336"/>
      <c r="M92" s="422"/>
      <c r="N92" s="337">
        <f t="shared" si="27"/>
        <v>0</v>
      </c>
      <c r="O92" s="337"/>
      <c r="P92" s="337">
        <f t="shared" si="28"/>
        <v>0</v>
      </c>
    </row>
    <row r="93" spans="1:16" ht="14.25" customHeight="1" collapsed="1" x14ac:dyDescent="0.15">
      <c r="A93" s="477"/>
      <c r="B93" s="477"/>
      <c r="C93" s="391"/>
      <c r="D93" s="384" t="s">
        <v>166</v>
      </c>
      <c r="E93" s="361" t="s">
        <v>119</v>
      </c>
      <c r="F93" s="361"/>
      <c r="G93" s="336">
        <v>50000</v>
      </c>
      <c r="H93" s="420">
        <v>180000</v>
      </c>
      <c r="I93" s="420">
        <v>1000</v>
      </c>
      <c r="J93" s="420">
        <v>10000</v>
      </c>
      <c r="K93" s="420">
        <v>50000</v>
      </c>
      <c r="L93" s="336">
        <v>0</v>
      </c>
      <c r="M93" s="422">
        <v>10000</v>
      </c>
      <c r="N93" s="337">
        <f t="shared" si="27"/>
        <v>301000</v>
      </c>
      <c r="O93" s="337"/>
      <c r="P93" s="337">
        <f t="shared" si="28"/>
        <v>301000</v>
      </c>
    </row>
    <row r="94" spans="1:16" ht="14.25" customHeight="1" x14ac:dyDescent="0.15">
      <c r="A94" s="477"/>
      <c r="B94" s="477"/>
      <c r="C94" s="391"/>
      <c r="D94" s="384" t="s">
        <v>169</v>
      </c>
      <c r="E94" s="361" t="s">
        <v>120</v>
      </c>
      <c r="F94" s="361"/>
      <c r="G94" s="336">
        <v>50000</v>
      </c>
      <c r="H94" s="420">
        <v>2100000</v>
      </c>
      <c r="I94" s="420">
        <v>50000</v>
      </c>
      <c r="J94" s="420">
        <v>150000</v>
      </c>
      <c r="K94" s="420">
        <v>100000</v>
      </c>
      <c r="L94" s="336">
        <v>0</v>
      </c>
      <c r="M94" s="422">
        <v>100000</v>
      </c>
      <c r="N94" s="337">
        <f t="shared" si="27"/>
        <v>2550000</v>
      </c>
      <c r="O94" s="337"/>
      <c r="P94" s="337">
        <f t="shared" si="28"/>
        <v>2550000</v>
      </c>
    </row>
    <row r="95" spans="1:16" ht="14.25" customHeight="1" x14ac:dyDescent="0.15">
      <c r="A95" s="477"/>
      <c r="B95" s="477"/>
      <c r="C95" s="391"/>
      <c r="D95" s="384" t="s">
        <v>170</v>
      </c>
      <c r="E95" s="361" t="s">
        <v>121</v>
      </c>
      <c r="F95" s="361"/>
      <c r="G95" s="336">
        <v>10000</v>
      </c>
      <c r="H95" s="420">
        <v>1500000</v>
      </c>
      <c r="I95" s="420">
        <v>200000</v>
      </c>
      <c r="J95" s="420">
        <v>200000</v>
      </c>
      <c r="K95" s="420">
        <v>200000</v>
      </c>
      <c r="L95" s="336">
        <v>0</v>
      </c>
      <c r="M95" s="422">
        <v>200000</v>
      </c>
      <c r="N95" s="337">
        <f t="shared" si="27"/>
        <v>2310000</v>
      </c>
      <c r="O95" s="337"/>
      <c r="P95" s="337">
        <f t="shared" si="28"/>
        <v>2310000</v>
      </c>
    </row>
    <row r="96" spans="1:16" ht="14.25" customHeight="1" x14ac:dyDescent="0.15">
      <c r="A96" s="477"/>
      <c r="B96" s="477"/>
      <c r="C96" s="391"/>
      <c r="D96" s="384" t="s">
        <v>171</v>
      </c>
      <c r="E96" s="361" t="s">
        <v>122</v>
      </c>
      <c r="F96" s="361"/>
      <c r="G96" s="336">
        <v>10000</v>
      </c>
      <c r="H96" s="420">
        <v>100000</v>
      </c>
      <c r="I96" s="420">
        <v>10000</v>
      </c>
      <c r="J96" s="420">
        <v>10000</v>
      </c>
      <c r="K96" s="420">
        <v>10000</v>
      </c>
      <c r="L96" s="336">
        <v>0</v>
      </c>
      <c r="M96" s="422">
        <v>10000</v>
      </c>
      <c r="N96" s="337">
        <f t="shared" si="27"/>
        <v>150000</v>
      </c>
      <c r="O96" s="337"/>
      <c r="P96" s="337">
        <f t="shared" si="28"/>
        <v>150000</v>
      </c>
    </row>
    <row r="97" spans="1:16" ht="12" customHeight="1" x14ac:dyDescent="0.15">
      <c r="A97" s="477"/>
      <c r="B97" s="477"/>
      <c r="C97" s="391"/>
      <c r="D97" s="384" t="s">
        <v>182</v>
      </c>
      <c r="E97" s="361" t="s">
        <v>106</v>
      </c>
      <c r="F97" s="361"/>
      <c r="G97" s="336"/>
      <c r="H97" s="420">
        <v>1100000</v>
      </c>
      <c r="I97" s="420">
        <v>90000</v>
      </c>
      <c r="J97" s="420">
        <v>120000</v>
      </c>
      <c r="K97" s="420">
        <v>200000</v>
      </c>
      <c r="L97" s="336">
        <v>0</v>
      </c>
      <c r="M97" s="422">
        <v>180000</v>
      </c>
      <c r="N97" s="337">
        <f t="shared" si="27"/>
        <v>1690000</v>
      </c>
      <c r="O97" s="337"/>
      <c r="P97" s="337">
        <f t="shared" si="28"/>
        <v>1690000</v>
      </c>
    </row>
    <row r="98" spans="1:16" ht="12" customHeight="1" x14ac:dyDescent="0.15">
      <c r="A98" s="477"/>
      <c r="B98" s="477"/>
      <c r="C98" s="391"/>
      <c r="D98" s="384" t="s">
        <v>183</v>
      </c>
      <c r="E98" s="361" t="s">
        <v>107</v>
      </c>
      <c r="F98" s="361"/>
      <c r="G98" s="336"/>
      <c r="H98" s="420">
        <v>1750000</v>
      </c>
      <c r="I98" s="420">
        <v>100000</v>
      </c>
      <c r="J98" s="420">
        <v>30000</v>
      </c>
      <c r="K98" s="420">
        <v>250000</v>
      </c>
      <c r="L98" s="336">
        <v>0</v>
      </c>
      <c r="M98" s="422">
        <v>50000</v>
      </c>
      <c r="N98" s="337">
        <f t="shared" si="27"/>
        <v>2180000</v>
      </c>
      <c r="O98" s="337"/>
      <c r="P98" s="337">
        <f t="shared" si="28"/>
        <v>2180000</v>
      </c>
    </row>
    <row r="99" spans="1:16" ht="14.25" customHeight="1" x14ac:dyDescent="0.15">
      <c r="A99" s="477"/>
      <c r="B99" s="477"/>
      <c r="C99" s="391"/>
      <c r="D99" s="384" t="s">
        <v>184</v>
      </c>
      <c r="E99" s="361" t="s">
        <v>123</v>
      </c>
      <c r="F99" s="361"/>
      <c r="G99" s="336"/>
      <c r="H99" s="420">
        <v>5000000</v>
      </c>
      <c r="I99" s="420">
        <v>500000</v>
      </c>
      <c r="J99" s="420">
        <v>100000</v>
      </c>
      <c r="K99" s="420">
        <v>700000</v>
      </c>
      <c r="L99" s="336">
        <v>0</v>
      </c>
      <c r="M99" s="422">
        <v>400000</v>
      </c>
      <c r="N99" s="337">
        <f t="shared" si="27"/>
        <v>6700000</v>
      </c>
      <c r="O99" s="337"/>
      <c r="P99" s="337">
        <f t="shared" si="28"/>
        <v>6700000</v>
      </c>
    </row>
    <row r="100" spans="1:16" ht="14.25" customHeight="1" x14ac:dyDescent="0.15">
      <c r="A100" s="477"/>
      <c r="B100" s="477"/>
      <c r="C100" s="391"/>
      <c r="D100" s="384" t="s">
        <v>185</v>
      </c>
      <c r="E100" s="361" t="s">
        <v>124</v>
      </c>
      <c r="F100" s="361"/>
      <c r="G100" s="336">
        <v>10000</v>
      </c>
      <c r="H100" s="420">
        <v>1000000</v>
      </c>
      <c r="I100" s="420">
        <v>220000</v>
      </c>
      <c r="J100" s="420">
        <v>320000</v>
      </c>
      <c r="K100" s="420">
        <v>140000</v>
      </c>
      <c r="L100" s="336">
        <v>0</v>
      </c>
      <c r="M100" s="422">
        <v>340000</v>
      </c>
      <c r="N100" s="337">
        <f t="shared" si="27"/>
        <v>2030000</v>
      </c>
      <c r="O100" s="337"/>
      <c r="P100" s="337">
        <f t="shared" si="28"/>
        <v>2030000</v>
      </c>
    </row>
    <row r="101" spans="1:16" ht="14.25" customHeight="1" x14ac:dyDescent="0.15">
      <c r="A101" s="477"/>
      <c r="B101" s="477"/>
      <c r="C101" s="391"/>
      <c r="D101" s="384" t="s">
        <v>186</v>
      </c>
      <c r="E101" s="361" t="s">
        <v>125</v>
      </c>
      <c r="F101" s="361"/>
      <c r="G101" s="336">
        <v>400000</v>
      </c>
      <c r="H101" s="420">
        <v>50000</v>
      </c>
      <c r="I101" s="420">
        <v>10000</v>
      </c>
      <c r="J101" s="420">
        <v>10000</v>
      </c>
      <c r="K101" s="420">
        <v>30000</v>
      </c>
      <c r="L101" s="336">
        <v>0</v>
      </c>
      <c r="M101" s="422">
        <v>20000</v>
      </c>
      <c r="N101" s="337">
        <f t="shared" si="27"/>
        <v>520000</v>
      </c>
      <c r="O101" s="337"/>
      <c r="P101" s="337">
        <f t="shared" si="28"/>
        <v>520000</v>
      </c>
    </row>
    <row r="102" spans="1:16" ht="14.25" customHeight="1" x14ac:dyDescent="0.15">
      <c r="A102" s="477"/>
      <c r="B102" s="477"/>
      <c r="C102" s="391"/>
      <c r="D102" s="384" t="s">
        <v>187</v>
      </c>
      <c r="E102" s="361" t="s">
        <v>126</v>
      </c>
      <c r="F102" s="361"/>
      <c r="G102" s="336"/>
      <c r="H102" s="420">
        <v>2000000</v>
      </c>
      <c r="I102" s="420">
        <v>0</v>
      </c>
      <c r="J102" s="420">
        <v>0</v>
      </c>
      <c r="K102" s="420">
        <v>0</v>
      </c>
      <c r="L102" s="336">
        <v>0</v>
      </c>
      <c r="M102" s="422">
        <v>0</v>
      </c>
      <c r="N102" s="337">
        <f t="shared" si="27"/>
        <v>2000000</v>
      </c>
      <c r="O102" s="337"/>
      <c r="P102" s="337">
        <f t="shared" si="28"/>
        <v>2000000</v>
      </c>
    </row>
    <row r="103" spans="1:16" ht="14.25" customHeight="1" x14ac:dyDescent="0.15">
      <c r="A103" s="477"/>
      <c r="B103" s="477"/>
      <c r="C103" s="391"/>
      <c r="D103" s="384" t="s">
        <v>188</v>
      </c>
      <c r="E103" s="361" t="s">
        <v>127</v>
      </c>
      <c r="F103" s="361"/>
      <c r="G103" s="336"/>
      <c r="H103" s="420">
        <v>3300000</v>
      </c>
      <c r="I103" s="420">
        <v>150000</v>
      </c>
      <c r="J103" s="420">
        <v>10000</v>
      </c>
      <c r="K103" s="420">
        <v>910000</v>
      </c>
      <c r="L103" s="336">
        <v>0</v>
      </c>
      <c r="M103" s="422">
        <v>190000</v>
      </c>
      <c r="N103" s="337">
        <f t="shared" si="27"/>
        <v>4560000</v>
      </c>
      <c r="O103" s="337"/>
      <c r="P103" s="337">
        <f t="shared" si="28"/>
        <v>4560000</v>
      </c>
    </row>
    <row r="104" spans="1:16" ht="12" customHeight="1" x14ac:dyDescent="0.15">
      <c r="A104" s="477"/>
      <c r="B104" s="477"/>
      <c r="C104" s="391"/>
      <c r="D104" s="384" t="s">
        <v>189</v>
      </c>
      <c r="E104" s="361" t="s">
        <v>128</v>
      </c>
      <c r="F104" s="361"/>
      <c r="G104" s="336">
        <v>10000</v>
      </c>
      <c r="H104" s="420">
        <v>4100000</v>
      </c>
      <c r="I104" s="420">
        <v>1210000</v>
      </c>
      <c r="J104" s="420">
        <v>430000</v>
      </c>
      <c r="K104" s="420">
        <v>420000</v>
      </c>
      <c r="L104" s="336">
        <v>0</v>
      </c>
      <c r="M104" s="422">
        <v>480000</v>
      </c>
      <c r="N104" s="337">
        <f t="shared" si="27"/>
        <v>6650000</v>
      </c>
      <c r="O104" s="337"/>
      <c r="P104" s="337">
        <f t="shared" si="28"/>
        <v>6650000</v>
      </c>
    </row>
    <row r="105" spans="1:16" ht="14.25" customHeight="1" x14ac:dyDescent="0.15">
      <c r="A105" s="477"/>
      <c r="B105" s="477"/>
      <c r="C105" s="391"/>
      <c r="D105" s="384" t="s">
        <v>190</v>
      </c>
      <c r="E105" s="361" t="s">
        <v>109</v>
      </c>
      <c r="F105" s="361"/>
      <c r="G105" s="336"/>
      <c r="H105" s="420">
        <v>1200000</v>
      </c>
      <c r="I105" s="420">
        <v>450000</v>
      </c>
      <c r="J105" s="420">
        <v>150000</v>
      </c>
      <c r="K105" s="420">
        <v>600000</v>
      </c>
      <c r="L105" s="336">
        <v>0</v>
      </c>
      <c r="M105" s="422">
        <v>450000</v>
      </c>
      <c r="N105" s="337">
        <f t="shared" si="27"/>
        <v>2850000</v>
      </c>
      <c r="O105" s="337"/>
      <c r="P105" s="337">
        <f t="shared" si="28"/>
        <v>2850000</v>
      </c>
    </row>
    <row r="106" spans="1:16" ht="14.25" customHeight="1" x14ac:dyDescent="0.15">
      <c r="A106" s="477"/>
      <c r="B106" s="477"/>
      <c r="C106" s="391"/>
      <c r="D106" s="384" t="s">
        <v>191</v>
      </c>
      <c r="E106" s="361" t="s">
        <v>129</v>
      </c>
      <c r="F106" s="361"/>
      <c r="G106" s="336"/>
      <c r="H106" s="420">
        <v>720000</v>
      </c>
      <c r="I106" s="420">
        <v>40000</v>
      </c>
      <c r="J106" s="420">
        <v>40000</v>
      </c>
      <c r="K106" s="420">
        <v>40000</v>
      </c>
      <c r="L106" s="336">
        <v>0</v>
      </c>
      <c r="M106" s="422">
        <v>170000</v>
      </c>
      <c r="N106" s="337">
        <f t="shared" si="27"/>
        <v>1010000</v>
      </c>
      <c r="O106" s="337"/>
      <c r="P106" s="337">
        <f t="shared" si="28"/>
        <v>1010000</v>
      </c>
    </row>
    <row r="107" spans="1:16" ht="12" hidden="1" customHeight="1" outlineLevel="1" x14ac:dyDescent="0.15">
      <c r="A107" s="477"/>
      <c r="B107" s="477"/>
      <c r="C107" s="391"/>
      <c r="D107" s="384" t="s">
        <v>192</v>
      </c>
      <c r="E107" s="361" t="s">
        <v>130</v>
      </c>
      <c r="F107" s="361"/>
      <c r="G107" s="336"/>
      <c r="H107" s="420"/>
      <c r="I107" s="420"/>
      <c r="J107" s="420"/>
      <c r="K107" s="420"/>
      <c r="L107" s="336"/>
      <c r="M107" s="422"/>
      <c r="N107" s="337">
        <f t="shared" si="27"/>
        <v>0</v>
      </c>
      <c r="O107" s="337"/>
      <c r="P107" s="337">
        <f t="shared" si="28"/>
        <v>0</v>
      </c>
    </row>
    <row r="108" spans="1:16" ht="14.25" customHeight="1" collapsed="1" x14ac:dyDescent="0.15">
      <c r="A108" s="477"/>
      <c r="B108" s="477"/>
      <c r="C108" s="391"/>
      <c r="D108" s="384" t="s">
        <v>193</v>
      </c>
      <c r="E108" s="361" t="s">
        <v>131</v>
      </c>
      <c r="F108" s="361"/>
      <c r="G108" s="336">
        <v>10000</v>
      </c>
      <c r="H108" s="420">
        <v>400000</v>
      </c>
      <c r="I108" s="420">
        <v>380000</v>
      </c>
      <c r="J108" s="420">
        <v>30000</v>
      </c>
      <c r="K108" s="420">
        <v>50000</v>
      </c>
      <c r="L108" s="336">
        <v>0</v>
      </c>
      <c r="M108" s="422">
        <v>50000</v>
      </c>
      <c r="N108" s="337">
        <f t="shared" si="27"/>
        <v>920000</v>
      </c>
      <c r="O108" s="337"/>
      <c r="P108" s="337">
        <f t="shared" si="28"/>
        <v>920000</v>
      </c>
    </row>
    <row r="109" spans="1:16" ht="14.25" customHeight="1" x14ac:dyDescent="0.15">
      <c r="A109" s="477"/>
      <c r="B109" s="477"/>
      <c r="C109" s="391"/>
      <c r="D109" s="384" t="s">
        <v>194</v>
      </c>
      <c r="E109" s="361" t="s">
        <v>132</v>
      </c>
      <c r="F109" s="361"/>
      <c r="G109" s="336"/>
      <c r="H109" s="420">
        <v>4500000</v>
      </c>
      <c r="I109" s="420">
        <v>130000</v>
      </c>
      <c r="J109" s="420">
        <v>10000</v>
      </c>
      <c r="K109" s="420">
        <v>320000</v>
      </c>
      <c r="L109" s="336">
        <v>0</v>
      </c>
      <c r="M109" s="422">
        <v>360000</v>
      </c>
      <c r="N109" s="337">
        <f t="shared" si="27"/>
        <v>5320000</v>
      </c>
      <c r="O109" s="337"/>
      <c r="P109" s="337">
        <f t="shared" si="28"/>
        <v>5320000</v>
      </c>
    </row>
    <row r="110" spans="1:16" ht="14.25" customHeight="1" x14ac:dyDescent="0.15">
      <c r="A110" s="477"/>
      <c r="B110" s="477"/>
      <c r="C110" s="391"/>
      <c r="D110" s="384" t="s">
        <v>195</v>
      </c>
      <c r="E110" s="361" t="s">
        <v>133</v>
      </c>
      <c r="F110" s="361"/>
      <c r="G110" s="336">
        <v>50000</v>
      </c>
      <c r="H110" s="420">
        <v>500000</v>
      </c>
      <c r="I110" s="420">
        <v>50000</v>
      </c>
      <c r="J110" s="420">
        <v>10000</v>
      </c>
      <c r="K110" s="420">
        <v>100000</v>
      </c>
      <c r="L110" s="336">
        <v>0</v>
      </c>
      <c r="M110" s="422">
        <v>50000</v>
      </c>
      <c r="N110" s="337">
        <f t="shared" si="27"/>
        <v>760000</v>
      </c>
      <c r="O110" s="337"/>
      <c r="P110" s="337">
        <f t="shared" si="28"/>
        <v>760000</v>
      </c>
    </row>
    <row r="111" spans="1:16" ht="14.25" customHeight="1" x14ac:dyDescent="0.15">
      <c r="A111" s="477"/>
      <c r="B111" s="477"/>
      <c r="C111" s="391"/>
      <c r="D111" s="384" t="s">
        <v>196</v>
      </c>
      <c r="E111" s="361" t="s">
        <v>134</v>
      </c>
      <c r="F111" s="361"/>
      <c r="G111" s="336">
        <v>50000</v>
      </c>
      <c r="H111" s="420">
        <v>450000</v>
      </c>
      <c r="I111" s="420">
        <v>50000</v>
      </c>
      <c r="J111" s="420">
        <v>10000</v>
      </c>
      <c r="K111" s="420">
        <v>10000</v>
      </c>
      <c r="L111" s="336">
        <v>0</v>
      </c>
      <c r="M111" s="422">
        <v>50000</v>
      </c>
      <c r="N111" s="337">
        <f t="shared" si="27"/>
        <v>620000</v>
      </c>
      <c r="O111" s="337"/>
      <c r="P111" s="337">
        <f t="shared" si="28"/>
        <v>620000</v>
      </c>
    </row>
    <row r="112" spans="1:16" ht="12" hidden="1" customHeight="1" outlineLevel="1" x14ac:dyDescent="0.15">
      <c r="A112" s="477"/>
      <c r="B112" s="477"/>
      <c r="C112" s="391"/>
      <c r="D112" s="384" t="s">
        <v>197</v>
      </c>
      <c r="E112" s="361" t="s">
        <v>135</v>
      </c>
      <c r="F112" s="361"/>
      <c r="G112" s="336"/>
      <c r="H112" s="420"/>
      <c r="I112" s="420"/>
      <c r="J112" s="420"/>
      <c r="K112" s="420"/>
      <c r="L112" s="336"/>
      <c r="M112" s="422"/>
      <c r="N112" s="337">
        <f t="shared" si="27"/>
        <v>0</v>
      </c>
      <c r="O112" s="337"/>
      <c r="P112" s="337">
        <f t="shared" si="28"/>
        <v>0</v>
      </c>
    </row>
    <row r="113" spans="1:16" ht="14.25" customHeight="1" collapsed="1" x14ac:dyDescent="0.15">
      <c r="A113" s="477"/>
      <c r="B113" s="477"/>
      <c r="C113" s="388"/>
      <c r="D113" s="384" t="s">
        <v>198</v>
      </c>
      <c r="E113" s="361" t="s">
        <v>116</v>
      </c>
      <c r="F113" s="361"/>
      <c r="G113" s="336">
        <v>50000</v>
      </c>
      <c r="H113" s="420">
        <v>3000000</v>
      </c>
      <c r="I113" s="420">
        <v>50000</v>
      </c>
      <c r="J113" s="420">
        <v>50000</v>
      </c>
      <c r="K113" s="420">
        <v>100000</v>
      </c>
      <c r="L113" s="420">
        <v>1000</v>
      </c>
      <c r="M113" s="422">
        <v>100000</v>
      </c>
      <c r="N113" s="337">
        <f t="shared" si="27"/>
        <v>3351000</v>
      </c>
      <c r="O113" s="337"/>
      <c r="P113" s="337">
        <f t="shared" si="28"/>
        <v>3351000</v>
      </c>
    </row>
    <row r="114" spans="1:16" ht="14.25" customHeight="1" x14ac:dyDescent="0.15">
      <c r="A114" s="477"/>
      <c r="B114" s="477"/>
      <c r="C114" s="394" t="s">
        <v>178</v>
      </c>
      <c r="D114" s="383" t="s">
        <v>14</v>
      </c>
      <c r="E114" s="360"/>
      <c r="F114" s="361"/>
      <c r="G114" s="336"/>
      <c r="H114" s="420">
        <v>100000</v>
      </c>
      <c r="I114" s="336"/>
      <c r="J114" s="336"/>
      <c r="K114" s="420"/>
      <c r="L114" s="336"/>
      <c r="M114" s="337"/>
      <c r="N114" s="337">
        <f t="shared" si="27"/>
        <v>100000</v>
      </c>
      <c r="O114" s="337"/>
      <c r="P114" s="337">
        <f t="shared" si="28"/>
        <v>100000</v>
      </c>
    </row>
    <row r="115" spans="1:16" ht="14.25" customHeight="1" thickBot="1" x14ac:dyDescent="0.2">
      <c r="A115" s="477"/>
      <c r="B115" s="477"/>
      <c r="C115" s="394" t="s">
        <v>179</v>
      </c>
      <c r="D115" s="383" t="s">
        <v>15</v>
      </c>
      <c r="E115" s="360"/>
      <c r="F115" s="361"/>
      <c r="G115" s="336"/>
      <c r="H115" s="420">
        <v>1140000</v>
      </c>
      <c r="I115" s="336"/>
      <c r="J115" s="336"/>
      <c r="K115" s="420">
        <v>300000</v>
      </c>
      <c r="L115" s="420">
        <v>0</v>
      </c>
      <c r="M115" s="422">
        <v>280000</v>
      </c>
      <c r="N115" s="337">
        <f t="shared" si="27"/>
        <v>1720000</v>
      </c>
      <c r="O115" s="337"/>
      <c r="P115" s="337">
        <f t="shared" si="28"/>
        <v>1720000</v>
      </c>
    </row>
    <row r="116" spans="1:16" ht="12.75" hidden="1" customHeight="1" outlineLevel="1" x14ac:dyDescent="0.15">
      <c r="A116" s="477"/>
      <c r="B116" s="477"/>
      <c r="C116" s="388" t="s">
        <v>199</v>
      </c>
      <c r="D116" s="383" t="s">
        <v>16</v>
      </c>
      <c r="E116" s="360"/>
      <c r="F116" s="361"/>
      <c r="G116" s="336">
        <f t="shared" ref="G116:L116" si="31">G117+G118</f>
        <v>0</v>
      </c>
      <c r="H116" s="336">
        <f t="shared" si="31"/>
        <v>0</v>
      </c>
      <c r="I116" s="336">
        <f t="shared" si="31"/>
        <v>0</v>
      </c>
      <c r="J116" s="336">
        <f t="shared" si="31"/>
        <v>0</v>
      </c>
      <c r="K116" s="336">
        <f t="shared" si="31"/>
        <v>0</v>
      </c>
      <c r="L116" s="336">
        <f t="shared" si="31"/>
        <v>0</v>
      </c>
      <c r="M116" s="337">
        <f t="shared" ref="M116" si="32">M117+M118</f>
        <v>0</v>
      </c>
      <c r="N116" s="337">
        <f t="shared" si="27"/>
        <v>0</v>
      </c>
      <c r="O116" s="337"/>
      <c r="P116" s="337">
        <f t="shared" si="28"/>
        <v>0</v>
      </c>
    </row>
    <row r="117" spans="1:16" ht="12.75" hidden="1" customHeight="1" outlineLevel="1" x14ac:dyDescent="0.15">
      <c r="A117" s="477"/>
      <c r="B117" s="477"/>
      <c r="C117" s="391"/>
      <c r="D117" s="384" t="s">
        <v>163</v>
      </c>
      <c r="E117" s="361" t="s">
        <v>136</v>
      </c>
      <c r="F117" s="361"/>
      <c r="G117" s="336"/>
      <c r="H117" s="336"/>
      <c r="I117" s="336"/>
      <c r="J117" s="336"/>
      <c r="K117" s="336"/>
      <c r="L117" s="336"/>
      <c r="M117" s="337"/>
      <c r="N117" s="337">
        <f t="shared" si="27"/>
        <v>0</v>
      </c>
      <c r="O117" s="337"/>
      <c r="P117" s="337">
        <f t="shared" si="28"/>
        <v>0</v>
      </c>
    </row>
    <row r="118" spans="1:16" ht="12.75" hidden="1" customHeight="1" outlineLevel="1" x14ac:dyDescent="0.15">
      <c r="A118" s="477"/>
      <c r="B118" s="477"/>
      <c r="C118" s="393"/>
      <c r="D118" s="384" t="s">
        <v>200</v>
      </c>
      <c r="E118" s="361" t="s">
        <v>116</v>
      </c>
      <c r="F118" s="361"/>
      <c r="G118" s="336"/>
      <c r="H118" s="336"/>
      <c r="I118" s="336"/>
      <c r="J118" s="336"/>
      <c r="K118" s="336"/>
      <c r="L118" s="336"/>
      <c r="M118" s="337"/>
      <c r="N118" s="337">
        <f t="shared" si="27"/>
        <v>0</v>
      </c>
      <c r="O118" s="337"/>
      <c r="P118" s="337">
        <f t="shared" si="28"/>
        <v>0</v>
      </c>
    </row>
    <row r="119" spans="1:16" ht="12.75" hidden="1" customHeight="1" outlineLevel="1" x14ac:dyDescent="0.15">
      <c r="A119" s="477"/>
      <c r="B119" s="477"/>
      <c r="C119" s="395" t="s">
        <v>202</v>
      </c>
      <c r="D119" s="383" t="s">
        <v>17</v>
      </c>
      <c r="E119" s="360"/>
      <c r="F119" s="361"/>
      <c r="G119" s="336">
        <f t="shared" ref="G119:M119" si="33">G120</f>
        <v>0</v>
      </c>
      <c r="H119" s="336">
        <f t="shared" si="33"/>
        <v>0</v>
      </c>
      <c r="I119" s="336">
        <f t="shared" si="33"/>
        <v>0</v>
      </c>
      <c r="J119" s="336">
        <f t="shared" si="33"/>
        <v>0</v>
      </c>
      <c r="K119" s="336">
        <f t="shared" si="33"/>
        <v>0</v>
      </c>
      <c r="L119" s="336">
        <f t="shared" si="33"/>
        <v>0</v>
      </c>
      <c r="M119" s="337">
        <f t="shared" si="33"/>
        <v>0</v>
      </c>
      <c r="N119" s="337">
        <f t="shared" si="27"/>
        <v>0</v>
      </c>
      <c r="O119" s="337"/>
      <c r="P119" s="337">
        <f t="shared" si="28"/>
        <v>0</v>
      </c>
    </row>
    <row r="120" spans="1:16" ht="12.75" hidden="1" customHeight="1" outlineLevel="1" thickBot="1" x14ac:dyDescent="0.2">
      <c r="A120" s="477"/>
      <c r="B120" s="477"/>
      <c r="C120" s="396"/>
      <c r="D120" s="397" t="s">
        <v>163</v>
      </c>
      <c r="E120" s="398" t="s">
        <v>137</v>
      </c>
      <c r="F120" s="398"/>
      <c r="G120" s="338"/>
      <c r="H120" s="338"/>
      <c r="I120" s="338"/>
      <c r="J120" s="338"/>
      <c r="K120" s="338"/>
      <c r="L120" s="338"/>
      <c r="M120" s="339"/>
      <c r="N120" s="339">
        <f t="shared" si="27"/>
        <v>0</v>
      </c>
      <c r="O120" s="339"/>
      <c r="P120" s="339">
        <f t="shared" si="28"/>
        <v>0</v>
      </c>
    </row>
    <row r="121" spans="1:16" ht="14.25" customHeight="1" collapsed="1" thickTop="1" thickBot="1" x14ac:dyDescent="0.2">
      <c r="A121" s="477"/>
      <c r="B121" s="479"/>
      <c r="C121" s="469" t="s">
        <v>18</v>
      </c>
      <c r="D121" s="470"/>
      <c r="E121" s="470"/>
      <c r="F121" s="470"/>
      <c r="G121" s="340">
        <f t="shared" ref="G121:L121" si="34">G59+G67+G90+G114+G115+G116+G119</f>
        <v>1930000</v>
      </c>
      <c r="H121" s="340">
        <f t="shared" si="34"/>
        <v>453131000</v>
      </c>
      <c r="I121" s="340">
        <f t="shared" si="34"/>
        <v>66601000</v>
      </c>
      <c r="J121" s="340">
        <f t="shared" si="34"/>
        <v>12780000</v>
      </c>
      <c r="K121" s="340">
        <f t="shared" si="34"/>
        <v>93251000</v>
      </c>
      <c r="L121" s="340">
        <f t="shared" si="34"/>
        <v>1000</v>
      </c>
      <c r="M121" s="341">
        <f t="shared" ref="M121" si="35">M59+M67+M90+M114+M115+M116+M119</f>
        <v>90260000</v>
      </c>
      <c r="N121" s="341">
        <f t="shared" si="27"/>
        <v>717954000</v>
      </c>
      <c r="O121" s="341"/>
      <c r="P121" s="341">
        <f t="shared" si="28"/>
        <v>717954000</v>
      </c>
    </row>
    <row r="122" spans="1:16" ht="14.25" customHeight="1" thickTop="1" x14ac:dyDescent="0.15">
      <c r="A122" s="478"/>
      <c r="B122" s="399" t="s">
        <v>252</v>
      </c>
      <c r="C122" s="400"/>
      <c r="D122" s="400"/>
      <c r="E122" s="400"/>
      <c r="F122" s="400"/>
      <c r="G122" s="342">
        <f t="shared" ref="G122:L122" si="36">G58-G121</f>
        <v>-1818000</v>
      </c>
      <c r="H122" s="342">
        <f t="shared" si="36"/>
        <v>17755000</v>
      </c>
      <c r="I122" s="342">
        <f t="shared" si="36"/>
        <v>3310000</v>
      </c>
      <c r="J122" s="342">
        <f t="shared" si="36"/>
        <v>107000</v>
      </c>
      <c r="K122" s="342">
        <f t="shared" si="36"/>
        <v>-9519000</v>
      </c>
      <c r="L122" s="342">
        <f t="shared" si="36"/>
        <v>0</v>
      </c>
      <c r="M122" s="343">
        <f t="shared" ref="M122" si="37">M58-M121</f>
        <v>-2899000</v>
      </c>
      <c r="N122" s="343">
        <f t="shared" si="27"/>
        <v>6936000</v>
      </c>
      <c r="O122" s="343"/>
      <c r="P122" s="343">
        <f t="shared" si="28"/>
        <v>6936000</v>
      </c>
    </row>
    <row r="123" spans="1:16" ht="15" customHeight="1" x14ac:dyDescent="0.15">
      <c r="A123" s="471" t="s">
        <v>20</v>
      </c>
      <c r="B123" s="471" t="s">
        <v>246</v>
      </c>
      <c r="C123" s="401" t="s">
        <v>162</v>
      </c>
      <c r="D123" s="355" t="s">
        <v>21</v>
      </c>
      <c r="E123" s="357"/>
      <c r="F123" s="402"/>
      <c r="G123" s="344">
        <f t="shared" ref="G123:L123" si="38">G124+G125</f>
        <v>0</v>
      </c>
      <c r="H123" s="344">
        <f t="shared" si="38"/>
        <v>7770000</v>
      </c>
      <c r="I123" s="344">
        <f t="shared" si="38"/>
        <v>0</v>
      </c>
      <c r="J123" s="344">
        <f t="shared" si="38"/>
        <v>0</v>
      </c>
      <c r="K123" s="344">
        <f t="shared" si="38"/>
        <v>0</v>
      </c>
      <c r="L123" s="344">
        <f t="shared" si="38"/>
        <v>0</v>
      </c>
      <c r="M123" s="345">
        <f t="shared" ref="M123" si="39">M124+M125</f>
        <v>0</v>
      </c>
      <c r="N123" s="345">
        <f t="shared" si="27"/>
        <v>7770000</v>
      </c>
      <c r="O123" s="345"/>
      <c r="P123" s="345">
        <f t="shared" si="28"/>
        <v>7770000</v>
      </c>
    </row>
    <row r="124" spans="1:16" ht="15" customHeight="1" x14ac:dyDescent="0.15">
      <c r="A124" s="472"/>
      <c r="B124" s="472"/>
      <c r="C124" s="391"/>
      <c r="D124" s="384" t="s">
        <v>163</v>
      </c>
      <c r="E124" s="361" t="s">
        <v>138</v>
      </c>
      <c r="F124" s="361"/>
      <c r="G124" s="336">
        <v>0</v>
      </c>
      <c r="H124" s="336">
        <v>0</v>
      </c>
      <c r="I124" s="336">
        <v>0</v>
      </c>
      <c r="J124" s="336">
        <v>0</v>
      </c>
      <c r="K124" s="336">
        <v>0</v>
      </c>
      <c r="L124" s="336">
        <v>0</v>
      </c>
      <c r="M124" s="337">
        <v>0</v>
      </c>
      <c r="N124" s="337">
        <f t="shared" si="27"/>
        <v>0</v>
      </c>
      <c r="O124" s="337"/>
      <c r="P124" s="337">
        <f t="shared" si="28"/>
        <v>0</v>
      </c>
    </row>
    <row r="125" spans="1:16" ht="15" customHeight="1" x14ac:dyDescent="0.15">
      <c r="A125" s="472"/>
      <c r="B125" s="472"/>
      <c r="C125" s="393"/>
      <c r="D125" s="384" t="s">
        <v>165</v>
      </c>
      <c r="E125" s="361" t="s">
        <v>139</v>
      </c>
      <c r="F125" s="361"/>
      <c r="G125" s="336"/>
      <c r="H125" s="420">
        <v>7770000</v>
      </c>
      <c r="I125" s="336"/>
      <c r="J125" s="336"/>
      <c r="K125" s="336"/>
      <c r="L125" s="336"/>
      <c r="M125" s="337"/>
      <c r="N125" s="337">
        <f t="shared" si="27"/>
        <v>7770000</v>
      </c>
      <c r="O125" s="337"/>
      <c r="P125" s="337">
        <f t="shared" si="28"/>
        <v>7770000</v>
      </c>
    </row>
    <row r="126" spans="1:16" ht="15" customHeight="1" x14ac:dyDescent="0.15">
      <c r="A126" s="472"/>
      <c r="B126" s="472"/>
      <c r="C126" s="388" t="s">
        <v>173</v>
      </c>
      <c r="D126" s="383" t="s">
        <v>22</v>
      </c>
      <c r="E126" s="360"/>
      <c r="F126" s="361"/>
      <c r="G126" s="336">
        <f t="shared" ref="G126:L126" si="40">G127+G128</f>
        <v>0</v>
      </c>
      <c r="H126" s="336">
        <f t="shared" si="40"/>
        <v>0</v>
      </c>
      <c r="I126" s="336">
        <f t="shared" si="40"/>
        <v>0</v>
      </c>
      <c r="J126" s="336">
        <f t="shared" si="40"/>
        <v>0</v>
      </c>
      <c r="K126" s="336">
        <f t="shared" si="40"/>
        <v>0</v>
      </c>
      <c r="L126" s="336">
        <f t="shared" si="40"/>
        <v>0</v>
      </c>
      <c r="M126" s="337">
        <f t="shared" ref="M126" si="41">M127+M128</f>
        <v>0</v>
      </c>
      <c r="N126" s="337">
        <f t="shared" si="27"/>
        <v>0</v>
      </c>
      <c r="O126" s="337"/>
      <c r="P126" s="337">
        <f t="shared" si="28"/>
        <v>0</v>
      </c>
    </row>
    <row r="127" spans="1:16" ht="15" hidden="1" customHeight="1" outlineLevel="1" x14ac:dyDescent="0.15">
      <c r="A127" s="472"/>
      <c r="B127" s="472"/>
      <c r="C127" s="391"/>
      <c r="D127" s="384" t="s">
        <v>168</v>
      </c>
      <c r="E127" s="361" t="s">
        <v>140</v>
      </c>
      <c r="F127" s="361"/>
      <c r="G127" s="336"/>
      <c r="H127" s="336"/>
      <c r="I127" s="336">
        <v>0</v>
      </c>
      <c r="J127" s="336"/>
      <c r="K127" s="336"/>
      <c r="L127" s="336"/>
      <c r="M127" s="337"/>
      <c r="N127" s="337">
        <f t="shared" si="27"/>
        <v>0</v>
      </c>
      <c r="O127" s="337"/>
      <c r="P127" s="337">
        <f t="shared" si="28"/>
        <v>0</v>
      </c>
    </row>
    <row r="128" spans="1:16" ht="12" hidden="1" customHeight="1" outlineLevel="1" x14ac:dyDescent="0.15">
      <c r="A128" s="472"/>
      <c r="B128" s="472"/>
      <c r="C128" s="393"/>
      <c r="D128" s="384" t="s">
        <v>165</v>
      </c>
      <c r="E128" s="361" t="s">
        <v>141</v>
      </c>
      <c r="F128" s="361"/>
      <c r="G128" s="336"/>
      <c r="H128" s="336"/>
      <c r="I128" s="336"/>
      <c r="J128" s="336"/>
      <c r="K128" s="336"/>
      <c r="L128" s="336"/>
      <c r="M128" s="337"/>
      <c r="N128" s="337">
        <f t="shared" si="27"/>
        <v>0</v>
      </c>
      <c r="O128" s="337"/>
      <c r="P128" s="337">
        <f t="shared" si="28"/>
        <v>0</v>
      </c>
    </row>
    <row r="129" spans="1:16" ht="15" customHeight="1" collapsed="1" x14ac:dyDescent="0.15">
      <c r="A129" s="472"/>
      <c r="B129" s="472"/>
      <c r="C129" s="403" t="s">
        <v>176</v>
      </c>
      <c r="D129" s="383" t="s">
        <v>23</v>
      </c>
      <c r="E129" s="360"/>
      <c r="F129" s="361"/>
      <c r="G129" s="336"/>
      <c r="H129" s="336">
        <v>0</v>
      </c>
      <c r="I129" s="336"/>
      <c r="J129" s="336"/>
      <c r="K129" s="336"/>
      <c r="L129" s="336"/>
      <c r="M129" s="337">
        <v>0</v>
      </c>
      <c r="N129" s="337">
        <f t="shared" si="27"/>
        <v>0</v>
      </c>
      <c r="O129" s="337"/>
      <c r="P129" s="337">
        <f t="shared" si="28"/>
        <v>0</v>
      </c>
    </row>
    <row r="130" spans="1:16" ht="15" customHeight="1" thickBot="1" x14ac:dyDescent="0.2">
      <c r="A130" s="472"/>
      <c r="B130" s="480"/>
      <c r="C130" s="404" t="s">
        <v>203</v>
      </c>
      <c r="D130" s="383" t="s">
        <v>24</v>
      </c>
      <c r="E130" s="360"/>
      <c r="F130" s="361"/>
      <c r="G130" s="336">
        <f t="shared" ref="G130:L130" si="42">G131+G132+G133</f>
        <v>0</v>
      </c>
      <c r="H130" s="336">
        <f t="shared" si="42"/>
        <v>0</v>
      </c>
      <c r="I130" s="336">
        <f t="shared" si="42"/>
        <v>0</v>
      </c>
      <c r="J130" s="336">
        <f t="shared" si="42"/>
        <v>0</v>
      </c>
      <c r="K130" s="336">
        <f t="shared" si="42"/>
        <v>0</v>
      </c>
      <c r="L130" s="336">
        <f t="shared" si="42"/>
        <v>0</v>
      </c>
      <c r="M130" s="337">
        <f t="shared" ref="M130" si="43">M131+M132+M133</f>
        <v>0</v>
      </c>
      <c r="N130" s="337">
        <f t="shared" si="27"/>
        <v>0</v>
      </c>
      <c r="O130" s="337"/>
      <c r="P130" s="337">
        <f t="shared" si="28"/>
        <v>0</v>
      </c>
    </row>
    <row r="131" spans="1:16" ht="12.75" hidden="1" customHeight="1" outlineLevel="1" x14ac:dyDescent="0.15">
      <c r="A131" s="472"/>
      <c r="B131" s="480"/>
      <c r="C131" s="391"/>
      <c r="D131" s="384" t="s">
        <v>163</v>
      </c>
      <c r="E131" s="361" t="s">
        <v>142</v>
      </c>
      <c r="F131" s="361"/>
      <c r="G131" s="336"/>
      <c r="H131" s="336"/>
      <c r="I131" s="336"/>
      <c r="J131" s="336"/>
      <c r="K131" s="336"/>
      <c r="L131" s="336"/>
      <c r="M131" s="337"/>
      <c r="N131" s="337">
        <f t="shared" si="27"/>
        <v>0</v>
      </c>
      <c r="O131" s="337"/>
      <c r="P131" s="337">
        <f t="shared" si="28"/>
        <v>0</v>
      </c>
    </row>
    <row r="132" spans="1:16" ht="12.75" hidden="1" customHeight="1" outlineLevel="1" x14ac:dyDescent="0.15">
      <c r="A132" s="472"/>
      <c r="B132" s="480"/>
      <c r="C132" s="391"/>
      <c r="D132" s="384" t="s">
        <v>165</v>
      </c>
      <c r="E132" s="361" t="s">
        <v>143</v>
      </c>
      <c r="F132" s="361"/>
      <c r="G132" s="336"/>
      <c r="H132" s="336"/>
      <c r="I132" s="336"/>
      <c r="J132" s="336"/>
      <c r="K132" s="336"/>
      <c r="L132" s="336"/>
      <c r="M132" s="337"/>
      <c r="N132" s="337">
        <f t="shared" ref="N132:N191" si="44">SUM(G132:M132)</f>
        <v>0</v>
      </c>
      <c r="O132" s="337"/>
      <c r="P132" s="337">
        <f t="shared" si="28"/>
        <v>0</v>
      </c>
    </row>
    <row r="133" spans="1:16" ht="12.75" hidden="1" customHeight="1" outlineLevel="1" x14ac:dyDescent="0.15">
      <c r="A133" s="472"/>
      <c r="B133" s="480"/>
      <c r="C133" s="393"/>
      <c r="D133" s="384" t="s">
        <v>167</v>
      </c>
      <c r="E133" s="361" t="s">
        <v>226</v>
      </c>
      <c r="F133" s="361"/>
      <c r="G133" s="336"/>
      <c r="H133" s="336"/>
      <c r="I133" s="336"/>
      <c r="J133" s="336"/>
      <c r="K133" s="336"/>
      <c r="L133" s="336"/>
      <c r="M133" s="337"/>
      <c r="N133" s="337">
        <f t="shared" si="44"/>
        <v>0</v>
      </c>
      <c r="O133" s="337"/>
      <c r="P133" s="337">
        <f t="shared" si="28"/>
        <v>0</v>
      </c>
    </row>
    <row r="134" spans="1:16" ht="12.75" hidden="1" customHeight="1" outlineLevel="1" thickBot="1" x14ac:dyDescent="0.2">
      <c r="A134" s="472"/>
      <c r="B134" s="480"/>
      <c r="C134" s="388" t="s">
        <v>179</v>
      </c>
      <c r="D134" s="405" t="s">
        <v>25</v>
      </c>
      <c r="E134" s="406"/>
      <c r="F134" s="387"/>
      <c r="G134" s="346"/>
      <c r="H134" s="346"/>
      <c r="I134" s="346"/>
      <c r="J134" s="346"/>
      <c r="K134" s="346"/>
      <c r="L134" s="346"/>
      <c r="M134" s="339"/>
      <c r="N134" s="339">
        <f t="shared" si="44"/>
        <v>0</v>
      </c>
      <c r="O134" s="339"/>
      <c r="P134" s="339">
        <f t="shared" si="28"/>
        <v>0</v>
      </c>
    </row>
    <row r="135" spans="1:16" ht="15" customHeight="1" collapsed="1" thickTop="1" x14ac:dyDescent="0.15">
      <c r="A135" s="472"/>
      <c r="B135" s="481"/>
      <c r="C135" s="467" t="s">
        <v>26</v>
      </c>
      <c r="D135" s="468"/>
      <c r="E135" s="468"/>
      <c r="F135" s="468"/>
      <c r="G135" s="342">
        <f t="shared" ref="G135:L135" si="45">G123+G126+G129+G130+G134</f>
        <v>0</v>
      </c>
      <c r="H135" s="342">
        <f t="shared" si="45"/>
        <v>7770000</v>
      </c>
      <c r="I135" s="342">
        <f t="shared" si="45"/>
        <v>0</v>
      </c>
      <c r="J135" s="342">
        <f t="shared" si="45"/>
        <v>0</v>
      </c>
      <c r="K135" s="342">
        <f t="shared" si="45"/>
        <v>0</v>
      </c>
      <c r="L135" s="342">
        <f t="shared" si="45"/>
        <v>0</v>
      </c>
      <c r="M135" s="343">
        <f t="shared" ref="M135" si="46">M123+M126+M129+M130+M134</f>
        <v>0</v>
      </c>
      <c r="N135" s="343">
        <f t="shared" si="44"/>
        <v>7770000</v>
      </c>
      <c r="O135" s="343"/>
      <c r="P135" s="343">
        <f t="shared" si="28"/>
        <v>7770000</v>
      </c>
    </row>
    <row r="136" spans="1:16" ht="15" customHeight="1" x14ac:dyDescent="0.15">
      <c r="A136" s="472"/>
      <c r="B136" s="471" t="s">
        <v>247</v>
      </c>
      <c r="C136" s="407" t="s">
        <v>162</v>
      </c>
      <c r="D136" s="382" t="s">
        <v>27</v>
      </c>
      <c r="E136" s="389"/>
      <c r="F136" s="390"/>
      <c r="G136" s="347"/>
      <c r="H136" s="421">
        <v>11700000</v>
      </c>
      <c r="I136" s="347"/>
      <c r="J136" s="347"/>
      <c r="K136" s="421">
        <v>2400000</v>
      </c>
      <c r="L136" s="347">
        <v>0</v>
      </c>
      <c r="M136" s="348">
        <v>4300000</v>
      </c>
      <c r="N136" s="348">
        <f t="shared" si="44"/>
        <v>18400000</v>
      </c>
      <c r="O136" s="348"/>
      <c r="P136" s="348">
        <f t="shared" si="28"/>
        <v>18400000</v>
      </c>
    </row>
    <row r="137" spans="1:16" ht="15" customHeight="1" x14ac:dyDescent="0.15">
      <c r="A137" s="472"/>
      <c r="B137" s="472"/>
      <c r="C137" s="395" t="s">
        <v>173</v>
      </c>
      <c r="D137" s="383" t="s">
        <v>28</v>
      </c>
      <c r="E137" s="360"/>
      <c r="F137" s="361"/>
      <c r="G137" s="336">
        <f t="shared" ref="G137:L137" si="47">SUM(G138:G148)</f>
        <v>0</v>
      </c>
      <c r="H137" s="336">
        <f t="shared" si="47"/>
        <v>500000</v>
      </c>
      <c r="I137" s="336">
        <f t="shared" si="47"/>
        <v>0</v>
      </c>
      <c r="J137" s="336">
        <f t="shared" si="47"/>
        <v>0</v>
      </c>
      <c r="K137" s="336">
        <f t="shared" si="47"/>
        <v>3500000</v>
      </c>
      <c r="L137" s="336">
        <f t="shared" si="47"/>
        <v>0</v>
      </c>
      <c r="M137" s="337">
        <f t="shared" ref="M137" si="48">SUM(M138:M148)</f>
        <v>0</v>
      </c>
      <c r="N137" s="337">
        <f t="shared" si="44"/>
        <v>4000000</v>
      </c>
      <c r="O137" s="337"/>
      <c r="P137" s="337">
        <f t="shared" si="28"/>
        <v>4000000</v>
      </c>
    </row>
    <row r="138" spans="1:16" ht="13.5" customHeight="1" x14ac:dyDescent="0.15">
      <c r="A138" s="472"/>
      <c r="B138" s="472"/>
      <c r="C138" s="391"/>
      <c r="D138" s="384" t="s">
        <v>163</v>
      </c>
      <c r="E138" s="361" t="s">
        <v>145</v>
      </c>
      <c r="F138" s="361"/>
      <c r="G138" s="336"/>
      <c r="H138" s="336">
        <v>0</v>
      </c>
      <c r="I138" s="336"/>
      <c r="J138" s="336"/>
      <c r="K138" s="336"/>
      <c r="L138" s="336"/>
      <c r="M138" s="337"/>
      <c r="N138" s="337">
        <f t="shared" si="44"/>
        <v>0</v>
      </c>
      <c r="O138" s="337"/>
      <c r="P138" s="337">
        <f t="shared" si="28"/>
        <v>0</v>
      </c>
    </row>
    <row r="139" spans="1:16" ht="13.5" customHeight="1" x14ac:dyDescent="0.15">
      <c r="A139" s="472"/>
      <c r="B139" s="472"/>
      <c r="C139" s="391"/>
      <c r="D139" s="384" t="s">
        <v>164</v>
      </c>
      <c r="E139" s="361" t="s">
        <v>146</v>
      </c>
      <c r="F139" s="361"/>
      <c r="G139" s="336"/>
      <c r="H139" s="336">
        <v>0</v>
      </c>
      <c r="I139" s="336"/>
      <c r="J139" s="336"/>
      <c r="K139" s="336"/>
      <c r="L139" s="336"/>
      <c r="M139" s="337">
        <v>0</v>
      </c>
      <c r="N139" s="337">
        <f t="shared" si="44"/>
        <v>0</v>
      </c>
      <c r="O139" s="337"/>
      <c r="P139" s="337">
        <f t="shared" si="28"/>
        <v>0</v>
      </c>
    </row>
    <row r="140" spans="1:16" ht="15" customHeight="1" x14ac:dyDescent="0.15">
      <c r="A140" s="472"/>
      <c r="B140" s="472"/>
      <c r="C140" s="391"/>
      <c r="D140" s="384" t="s">
        <v>166</v>
      </c>
      <c r="E140" s="361" t="s">
        <v>147</v>
      </c>
      <c r="F140" s="361"/>
      <c r="G140" s="336"/>
      <c r="H140" s="336">
        <v>0</v>
      </c>
      <c r="I140" s="336">
        <v>0</v>
      </c>
      <c r="J140" s="336"/>
      <c r="K140" s="336"/>
      <c r="L140" s="336"/>
      <c r="M140" s="337">
        <v>0</v>
      </c>
      <c r="N140" s="337">
        <f t="shared" si="44"/>
        <v>0</v>
      </c>
      <c r="O140" s="337"/>
      <c r="P140" s="337">
        <f t="shared" si="28"/>
        <v>0</v>
      </c>
    </row>
    <row r="141" spans="1:16" ht="15" customHeight="1" x14ac:dyDescent="0.15">
      <c r="A141" s="472"/>
      <c r="B141" s="472"/>
      <c r="C141" s="391"/>
      <c r="D141" s="384" t="s">
        <v>169</v>
      </c>
      <c r="E141" s="361" t="s">
        <v>148</v>
      </c>
      <c r="F141" s="361"/>
      <c r="G141" s="336">
        <v>0</v>
      </c>
      <c r="H141" s="420">
        <v>500000</v>
      </c>
      <c r="I141" s="336"/>
      <c r="J141" s="336">
        <v>0</v>
      </c>
      <c r="K141" s="420">
        <v>500000</v>
      </c>
      <c r="L141" s="336">
        <v>0</v>
      </c>
      <c r="M141" s="337">
        <v>0</v>
      </c>
      <c r="N141" s="337">
        <f t="shared" si="44"/>
        <v>1000000</v>
      </c>
      <c r="O141" s="337"/>
      <c r="P141" s="337">
        <f t="shared" si="28"/>
        <v>1000000</v>
      </c>
    </row>
    <row r="142" spans="1:16" ht="13.5" customHeight="1" x14ac:dyDescent="0.15">
      <c r="A142" s="472"/>
      <c r="B142" s="472"/>
      <c r="C142" s="391"/>
      <c r="D142" s="384" t="s">
        <v>170</v>
      </c>
      <c r="E142" s="361" t="s">
        <v>149</v>
      </c>
      <c r="F142" s="361"/>
      <c r="G142" s="336"/>
      <c r="H142" s="336">
        <v>0</v>
      </c>
      <c r="I142" s="336"/>
      <c r="J142" s="336"/>
      <c r="K142" s="420">
        <v>3000000</v>
      </c>
      <c r="L142" s="336"/>
      <c r="M142" s="337"/>
      <c r="N142" s="337">
        <f t="shared" si="44"/>
        <v>3000000</v>
      </c>
      <c r="O142" s="337"/>
      <c r="P142" s="337">
        <f t="shared" si="28"/>
        <v>3000000</v>
      </c>
    </row>
    <row r="143" spans="1:16" ht="13.5" hidden="1" customHeight="1" outlineLevel="1" x14ac:dyDescent="0.15">
      <c r="A143" s="472"/>
      <c r="B143" s="472"/>
      <c r="C143" s="391"/>
      <c r="D143" s="384" t="s">
        <v>171</v>
      </c>
      <c r="E143" s="361" t="s">
        <v>150</v>
      </c>
      <c r="F143" s="361"/>
      <c r="G143" s="336"/>
      <c r="H143" s="336"/>
      <c r="I143" s="336"/>
      <c r="J143" s="336"/>
      <c r="K143" s="336"/>
      <c r="L143" s="336"/>
      <c r="M143" s="337"/>
      <c r="N143" s="337">
        <f t="shared" si="44"/>
        <v>0</v>
      </c>
      <c r="O143" s="337"/>
      <c r="P143" s="337">
        <f t="shared" ref="P143:P191" si="49">N143+O143</f>
        <v>0</v>
      </c>
    </row>
    <row r="144" spans="1:16" ht="13.5" hidden="1" customHeight="1" outlineLevel="1" x14ac:dyDescent="0.15">
      <c r="A144" s="472"/>
      <c r="B144" s="472"/>
      <c r="C144" s="391"/>
      <c r="D144" s="384" t="s">
        <v>182</v>
      </c>
      <c r="E144" s="361" t="s">
        <v>151</v>
      </c>
      <c r="F144" s="361"/>
      <c r="G144" s="336"/>
      <c r="H144" s="336"/>
      <c r="I144" s="336"/>
      <c r="J144" s="336"/>
      <c r="K144" s="336"/>
      <c r="L144" s="336"/>
      <c r="M144" s="337"/>
      <c r="N144" s="337">
        <f t="shared" si="44"/>
        <v>0</v>
      </c>
      <c r="O144" s="337"/>
      <c r="P144" s="337">
        <f t="shared" si="49"/>
        <v>0</v>
      </c>
    </row>
    <row r="145" spans="1:16" ht="13.5" hidden="1" customHeight="1" outlineLevel="1" x14ac:dyDescent="0.15">
      <c r="A145" s="472"/>
      <c r="B145" s="472"/>
      <c r="C145" s="391"/>
      <c r="D145" s="384" t="s">
        <v>183</v>
      </c>
      <c r="E145" s="361" t="s">
        <v>152</v>
      </c>
      <c r="F145" s="361"/>
      <c r="G145" s="336"/>
      <c r="H145" s="336"/>
      <c r="I145" s="336"/>
      <c r="J145" s="336"/>
      <c r="K145" s="336"/>
      <c r="L145" s="336"/>
      <c r="M145" s="337"/>
      <c r="N145" s="337">
        <f t="shared" si="44"/>
        <v>0</v>
      </c>
      <c r="O145" s="337"/>
      <c r="P145" s="337">
        <f t="shared" si="49"/>
        <v>0</v>
      </c>
    </row>
    <row r="146" spans="1:16" ht="13.5" hidden="1" customHeight="1" outlineLevel="1" x14ac:dyDescent="0.15">
      <c r="A146" s="472"/>
      <c r="B146" s="472"/>
      <c r="C146" s="391"/>
      <c r="D146" s="384" t="s">
        <v>184</v>
      </c>
      <c r="E146" s="361" t="s">
        <v>153</v>
      </c>
      <c r="F146" s="361"/>
      <c r="G146" s="336"/>
      <c r="H146" s="336"/>
      <c r="I146" s="336"/>
      <c r="J146" s="336"/>
      <c r="K146" s="336"/>
      <c r="L146" s="336"/>
      <c r="M146" s="337"/>
      <c r="N146" s="337">
        <f t="shared" si="44"/>
        <v>0</v>
      </c>
      <c r="O146" s="337"/>
      <c r="P146" s="337">
        <f t="shared" si="49"/>
        <v>0</v>
      </c>
    </row>
    <row r="147" spans="1:16" ht="13.5" hidden="1" customHeight="1" outlineLevel="1" x14ac:dyDescent="0.15">
      <c r="A147" s="472"/>
      <c r="B147" s="472"/>
      <c r="C147" s="391"/>
      <c r="D147" s="384" t="s">
        <v>185</v>
      </c>
      <c r="E147" s="361" t="s">
        <v>154</v>
      </c>
      <c r="F147" s="361"/>
      <c r="G147" s="336"/>
      <c r="H147" s="336"/>
      <c r="I147" s="336"/>
      <c r="J147" s="336"/>
      <c r="K147" s="336"/>
      <c r="L147" s="336"/>
      <c r="M147" s="337"/>
      <c r="N147" s="337">
        <f t="shared" si="44"/>
        <v>0</v>
      </c>
      <c r="O147" s="337"/>
      <c r="P147" s="337">
        <f t="shared" si="49"/>
        <v>0</v>
      </c>
    </row>
    <row r="148" spans="1:16" ht="15" customHeight="1" collapsed="1" x14ac:dyDescent="0.15">
      <c r="A148" s="472"/>
      <c r="B148" s="472"/>
      <c r="C148" s="391"/>
      <c r="D148" s="384" t="s">
        <v>186</v>
      </c>
      <c r="E148" s="361" t="s">
        <v>225</v>
      </c>
      <c r="F148" s="361"/>
      <c r="G148" s="336"/>
      <c r="H148" s="336">
        <v>0</v>
      </c>
      <c r="I148" s="336"/>
      <c r="J148" s="336"/>
      <c r="K148" s="336"/>
      <c r="L148" s="336"/>
      <c r="M148" s="337">
        <v>0</v>
      </c>
      <c r="N148" s="337">
        <f t="shared" si="44"/>
        <v>0</v>
      </c>
      <c r="O148" s="337"/>
      <c r="P148" s="337">
        <f t="shared" si="49"/>
        <v>0</v>
      </c>
    </row>
    <row r="149" spans="1:16" ht="13.5" hidden="1" customHeight="1" outlineLevel="1" x14ac:dyDescent="0.15">
      <c r="A149" s="472"/>
      <c r="B149" s="472"/>
      <c r="C149" s="394" t="s">
        <v>176</v>
      </c>
      <c r="D149" s="383" t="s">
        <v>29</v>
      </c>
      <c r="E149" s="360"/>
      <c r="F149" s="361"/>
      <c r="G149" s="336"/>
      <c r="H149" s="336"/>
      <c r="I149" s="336"/>
      <c r="J149" s="336"/>
      <c r="K149" s="336"/>
      <c r="L149" s="336"/>
      <c r="M149" s="337"/>
      <c r="N149" s="337">
        <f t="shared" si="44"/>
        <v>0</v>
      </c>
      <c r="O149" s="337"/>
      <c r="P149" s="337">
        <f t="shared" si="49"/>
        <v>0</v>
      </c>
    </row>
    <row r="150" spans="1:16" ht="15" customHeight="1" collapsed="1" thickBot="1" x14ac:dyDescent="0.2">
      <c r="A150" s="472"/>
      <c r="B150" s="472"/>
      <c r="C150" s="394" t="s">
        <v>178</v>
      </c>
      <c r="D150" s="383" t="s">
        <v>30</v>
      </c>
      <c r="E150" s="360"/>
      <c r="F150" s="361"/>
      <c r="G150" s="336"/>
      <c r="H150" s="420">
        <v>2750000</v>
      </c>
      <c r="I150" s="420">
        <v>480000</v>
      </c>
      <c r="J150" s="420">
        <v>470000</v>
      </c>
      <c r="K150" s="420">
        <v>890000</v>
      </c>
      <c r="L150" s="336">
        <v>0</v>
      </c>
      <c r="M150" s="422">
        <v>470000</v>
      </c>
      <c r="N150" s="337">
        <f t="shared" si="44"/>
        <v>5060000</v>
      </c>
      <c r="O150" s="337"/>
      <c r="P150" s="337">
        <f t="shared" si="49"/>
        <v>5060000</v>
      </c>
    </row>
    <row r="151" spans="1:16" ht="14.25" hidden="1" customHeight="1" outlineLevel="1" thickBot="1" x14ac:dyDescent="0.2">
      <c r="A151" s="472"/>
      <c r="B151" s="472"/>
      <c r="C151" s="388" t="s">
        <v>179</v>
      </c>
      <c r="D151" s="405" t="s">
        <v>31</v>
      </c>
      <c r="E151" s="406"/>
      <c r="F151" s="387"/>
      <c r="G151" s="346"/>
      <c r="H151" s="346"/>
      <c r="I151" s="346"/>
      <c r="J151" s="346"/>
      <c r="K151" s="346"/>
      <c r="L151" s="346"/>
      <c r="M151" s="339"/>
      <c r="N151" s="339">
        <f t="shared" si="44"/>
        <v>0</v>
      </c>
      <c r="O151" s="339"/>
      <c r="P151" s="339">
        <f t="shared" si="49"/>
        <v>0</v>
      </c>
    </row>
    <row r="152" spans="1:16" ht="15" customHeight="1" collapsed="1" thickTop="1" thickBot="1" x14ac:dyDescent="0.2">
      <c r="A152" s="472"/>
      <c r="B152" s="473"/>
      <c r="C152" s="469" t="s">
        <v>32</v>
      </c>
      <c r="D152" s="470"/>
      <c r="E152" s="470"/>
      <c r="F152" s="470"/>
      <c r="G152" s="340">
        <f t="shared" ref="G152:L152" si="50">G136+G137+G149+G150+G151</f>
        <v>0</v>
      </c>
      <c r="H152" s="340">
        <f t="shared" si="50"/>
        <v>14950000</v>
      </c>
      <c r="I152" s="340">
        <f t="shared" si="50"/>
        <v>480000</v>
      </c>
      <c r="J152" s="340">
        <f t="shared" si="50"/>
        <v>470000</v>
      </c>
      <c r="K152" s="340">
        <f t="shared" si="50"/>
        <v>6790000</v>
      </c>
      <c r="L152" s="340">
        <f t="shared" si="50"/>
        <v>0</v>
      </c>
      <c r="M152" s="340">
        <f t="shared" ref="M152" si="51">M136+M137+M149+M150+M151</f>
        <v>4770000</v>
      </c>
      <c r="N152" s="341">
        <f t="shared" si="44"/>
        <v>27460000</v>
      </c>
      <c r="O152" s="341"/>
      <c r="P152" s="341">
        <f t="shared" si="49"/>
        <v>27460000</v>
      </c>
    </row>
    <row r="153" spans="1:16" ht="14.25" customHeight="1" thickTop="1" x14ac:dyDescent="0.15">
      <c r="A153" s="474"/>
      <c r="B153" s="399" t="s">
        <v>33</v>
      </c>
      <c r="C153" s="408"/>
      <c r="D153" s="408"/>
      <c r="E153" s="408"/>
      <c r="F153" s="408"/>
      <c r="G153" s="409">
        <f t="shared" ref="G153:L153" si="52">G135-G152</f>
        <v>0</v>
      </c>
      <c r="H153" s="409">
        <f t="shared" si="52"/>
        <v>-7180000</v>
      </c>
      <c r="I153" s="409">
        <f t="shared" si="52"/>
        <v>-480000</v>
      </c>
      <c r="J153" s="409">
        <f t="shared" si="52"/>
        <v>-470000</v>
      </c>
      <c r="K153" s="409">
        <f t="shared" si="52"/>
        <v>-6790000</v>
      </c>
      <c r="L153" s="409">
        <f t="shared" si="52"/>
        <v>0</v>
      </c>
      <c r="M153" s="410">
        <f t="shared" ref="M153" si="53">M135-M152</f>
        <v>-4770000</v>
      </c>
      <c r="N153" s="343">
        <f t="shared" si="44"/>
        <v>-19690000</v>
      </c>
      <c r="O153" s="343"/>
      <c r="P153" s="343">
        <f t="shared" si="49"/>
        <v>-19690000</v>
      </c>
    </row>
    <row r="154" spans="1:16" ht="13.5" hidden="1" customHeight="1" outlineLevel="1" x14ac:dyDescent="0.15">
      <c r="A154" s="471" t="s">
        <v>34</v>
      </c>
      <c r="B154" s="471" t="s">
        <v>246</v>
      </c>
      <c r="C154" s="407" t="s">
        <v>162</v>
      </c>
      <c r="D154" s="382" t="s">
        <v>35</v>
      </c>
      <c r="E154" s="389"/>
      <c r="F154" s="390"/>
      <c r="G154" s="347"/>
      <c r="H154" s="347"/>
      <c r="I154" s="347"/>
      <c r="J154" s="347"/>
      <c r="K154" s="347"/>
      <c r="L154" s="347"/>
      <c r="M154" s="348"/>
      <c r="N154" s="348">
        <f t="shared" si="44"/>
        <v>0</v>
      </c>
      <c r="O154" s="348"/>
      <c r="P154" s="348">
        <f t="shared" si="49"/>
        <v>0</v>
      </c>
    </row>
    <row r="155" spans="1:16" hidden="1" outlineLevel="1" x14ac:dyDescent="0.15">
      <c r="A155" s="472"/>
      <c r="B155" s="472"/>
      <c r="C155" s="394" t="s">
        <v>173</v>
      </c>
      <c r="D155" s="383" t="s">
        <v>36</v>
      </c>
      <c r="E155" s="360"/>
      <c r="F155" s="361"/>
      <c r="G155" s="336"/>
      <c r="H155" s="336"/>
      <c r="I155" s="336"/>
      <c r="J155" s="336"/>
      <c r="K155" s="336"/>
      <c r="L155" s="336"/>
      <c r="M155" s="337"/>
      <c r="N155" s="337">
        <f t="shared" si="44"/>
        <v>0</v>
      </c>
      <c r="O155" s="337"/>
      <c r="P155" s="337">
        <f t="shared" si="49"/>
        <v>0</v>
      </c>
    </row>
    <row r="156" spans="1:16" hidden="1" outlineLevel="1" x14ac:dyDescent="0.15">
      <c r="A156" s="472"/>
      <c r="B156" s="472"/>
      <c r="C156" s="394" t="s">
        <v>176</v>
      </c>
      <c r="D156" s="383" t="s">
        <v>37</v>
      </c>
      <c r="E156" s="360"/>
      <c r="F156" s="361"/>
      <c r="G156" s="336"/>
      <c r="H156" s="336"/>
      <c r="I156" s="336"/>
      <c r="J156" s="336"/>
      <c r="K156" s="336"/>
      <c r="L156" s="336"/>
      <c r="M156" s="337"/>
      <c r="N156" s="337">
        <f t="shared" si="44"/>
        <v>0</v>
      </c>
      <c r="O156" s="337"/>
      <c r="P156" s="337">
        <f t="shared" si="49"/>
        <v>0</v>
      </c>
    </row>
    <row r="157" spans="1:16" hidden="1" outlineLevel="1" x14ac:dyDescent="0.15">
      <c r="A157" s="472"/>
      <c r="B157" s="472"/>
      <c r="C157" s="394" t="s">
        <v>178</v>
      </c>
      <c r="D157" s="383" t="s">
        <v>38</v>
      </c>
      <c r="E157" s="360"/>
      <c r="F157" s="361"/>
      <c r="G157" s="336"/>
      <c r="H157" s="336"/>
      <c r="I157" s="336"/>
      <c r="J157" s="336"/>
      <c r="K157" s="336"/>
      <c r="L157" s="336"/>
      <c r="M157" s="337"/>
      <c r="N157" s="337">
        <f t="shared" si="44"/>
        <v>0</v>
      </c>
      <c r="O157" s="337"/>
      <c r="P157" s="337">
        <f t="shared" si="49"/>
        <v>0</v>
      </c>
    </row>
    <row r="158" spans="1:16" ht="15" customHeight="1" collapsed="1" x14ac:dyDescent="0.15">
      <c r="A158" s="472"/>
      <c r="B158" s="472"/>
      <c r="C158" s="388" t="s">
        <v>179</v>
      </c>
      <c r="D158" s="383" t="s">
        <v>39</v>
      </c>
      <c r="E158" s="360"/>
      <c r="F158" s="361"/>
      <c r="G158" s="336">
        <f t="shared" ref="G158:L158" si="54">G159+G160+G161</f>
        <v>0</v>
      </c>
      <c r="H158" s="336">
        <f t="shared" si="54"/>
        <v>11000000</v>
      </c>
      <c r="I158" s="336">
        <f t="shared" si="54"/>
        <v>0</v>
      </c>
      <c r="J158" s="336">
        <f t="shared" si="54"/>
        <v>0</v>
      </c>
      <c r="K158" s="336">
        <f t="shared" si="54"/>
        <v>0</v>
      </c>
      <c r="L158" s="336">
        <f t="shared" si="54"/>
        <v>0</v>
      </c>
      <c r="M158" s="337">
        <f t="shared" ref="M158" si="55">M159+M160+M161</f>
        <v>0</v>
      </c>
      <c r="N158" s="337">
        <f t="shared" si="44"/>
        <v>11000000</v>
      </c>
      <c r="O158" s="337"/>
      <c r="P158" s="337">
        <f t="shared" si="49"/>
        <v>11000000</v>
      </c>
    </row>
    <row r="159" spans="1:16" ht="15" customHeight="1" x14ac:dyDescent="0.15">
      <c r="A159" s="472"/>
      <c r="B159" s="472"/>
      <c r="C159" s="391"/>
      <c r="D159" s="384" t="s">
        <v>163</v>
      </c>
      <c r="E159" s="361" t="s">
        <v>156</v>
      </c>
      <c r="F159" s="361"/>
      <c r="G159" s="336"/>
      <c r="H159" s="420">
        <v>1000000</v>
      </c>
      <c r="I159" s="336">
        <v>0</v>
      </c>
      <c r="J159" s="336">
        <v>0</v>
      </c>
      <c r="K159" s="336">
        <v>0</v>
      </c>
      <c r="L159" s="336"/>
      <c r="M159" s="337">
        <v>0</v>
      </c>
      <c r="N159" s="337">
        <f t="shared" si="44"/>
        <v>1000000</v>
      </c>
      <c r="O159" s="337"/>
      <c r="P159" s="337">
        <f t="shared" si="49"/>
        <v>1000000</v>
      </c>
    </row>
    <row r="160" spans="1:16" ht="15" hidden="1" customHeight="1" outlineLevel="1" x14ac:dyDescent="0.15">
      <c r="A160" s="472"/>
      <c r="B160" s="472"/>
      <c r="C160" s="391"/>
      <c r="D160" s="384" t="s">
        <v>200</v>
      </c>
      <c r="E160" s="361" t="s">
        <v>157</v>
      </c>
      <c r="F160" s="361"/>
      <c r="G160" s="336"/>
      <c r="H160" s="336"/>
      <c r="I160" s="336"/>
      <c r="J160" s="336"/>
      <c r="K160" s="336"/>
      <c r="L160" s="336"/>
      <c r="M160" s="337"/>
      <c r="N160" s="337">
        <f t="shared" si="44"/>
        <v>0</v>
      </c>
      <c r="O160" s="337"/>
      <c r="P160" s="337">
        <f t="shared" si="49"/>
        <v>0</v>
      </c>
    </row>
    <row r="161" spans="1:16" ht="15" customHeight="1" collapsed="1" x14ac:dyDescent="0.15">
      <c r="A161" s="472"/>
      <c r="B161" s="472"/>
      <c r="C161" s="391"/>
      <c r="D161" s="384" t="s">
        <v>167</v>
      </c>
      <c r="E161" s="361" t="s">
        <v>224</v>
      </c>
      <c r="F161" s="361"/>
      <c r="G161" s="336"/>
      <c r="H161" s="420">
        <v>10000000</v>
      </c>
      <c r="I161" s="336">
        <v>0</v>
      </c>
      <c r="J161" s="336"/>
      <c r="K161" s="336">
        <v>0</v>
      </c>
      <c r="L161" s="336">
        <v>0</v>
      </c>
      <c r="M161" s="337">
        <v>0</v>
      </c>
      <c r="N161" s="337">
        <f t="shared" si="44"/>
        <v>10000000</v>
      </c>
      <c r="O161" s="337"/>
      <c r="P161" s="337">
        <f t="shared" si="49"/>
        <v>10000000</v>
      </c>
    </row>
    <row r="162" spans="1:16" hidden="1" outlineLevel="1" x14ac:dyDescent="0.15">
      <c r="A162" s="472"/>
      <c r="B162" s="472"/>
      <c r="C162" s="394" t="s">
        <v>181</v>
      </c>
      <c r="D162" s="383" t="s">
        <v>40</v>
      </c>
      <c r="E162" s="360"/>
      <c r="F162" s="361"/>
      <c r="G162" s="336"/>
      <c r="H162" s="336"/>
      <c r="I162" s="336"/>
      <c r="J162" s="336"/>
      <c r="K162" s="336"/>
      <c r="L162" s="336"/>
      <c r="M162" s="337"/>
      <c r="N162" s="337">
        <f t="shared" si="44"/>
        <v>0</v>
      </c>
      <c r="O162" s="337"/>
      <c r="P162" s="337">
        <f t="shared" si="49"/>
        <v>0</v>
      </c>
    </row>
    <row r="163" spans="1:16" hidden="1" outlineLevel="1" x14ac:dyDescent="0.15">
      <c r="A163" s="472"/>
      <c r="B163" s="472"/>
      <c r="C163" s="394" t="s">
        <v>201</v>
      </c>
      <c r="D163" s="383" t="s">
        <v>41</v>
      </c>
      <c r="E163" s="360"/>
      <c r="F163" s="361"/>
      <c r="G163" s="336"/>
      <c r="H163" s="336"/>
      <c r="I163" s="336"/>
      <c r="J163" s="336"/>
      <c r="K163" s="336"/>
      <c r="L163" s="336"/>
      <c r="M163" s="337"/>
      <c r="N163" s="337">
        <f t="shared" si="44"/>
        <v>0</v>
      </c>
      <c r="O163" s="337"/>
      <c r="P163" s="337">
        <f t="shared" si="49"/>
        <v>0</v>
      </c>
    </row>
    <row r="164" spans="1:16" hidden="1" outlineLevel="1" x14ac:dyDescent="0.15">
      <c r="A164" s="472"/>
      <c r="B164" s="472"/>
      <c r="C164" s="394" t="s">
        <v>204</v>
      </c>
      <c r="D164" s="383" t="s">
        <v>42</v>
      </c>
      <c r="E164" s="360"/>
      <c r="F164" s="361"/>
      <c r="G164" s="336"/>
      <c r="H164" s="336"/>
      <c r="I164" s="336"/>
      <c r="J164" s="336"/>
      <c r="K164" s="336"/>
      <c r="L164" s="336"/>
      <c r="M164" s="337"/>
      <c r="N164" s="337">
        <f t="shared" si="44"/>
        <v>0</v>
      </c>
      <c r="O164" s="337"/>
      <c r="P164" s="337">
        <f t="shared" si="49"/>
        <v>0</v>
      </c>
    </row>
    <row r="165" spans="1:16" hidden="1" outlineLevel="1" x14ac:dyDescent="0.15">
      <c r="A165" s="472"/>
      <c r="B165" s="472"/>
      <c r="C165" s="394" t="s">
        <v>205</v>
      </c>
      <c r="D165" s="383" t="s">
        <v>43</v>
      </c>
      <c r="E165" s="360"/>
      <c r="F165" s="361"/>
      <c r="G165" s="336"/>
      <c r="H165" s="336"/>
      <c r="I165" s="336"/>
      <c r="J165" s="336"/>
      <c r="K165" s="336"/>
      <c r="L165" s="336"/>
      <c r="M165" s="337"/>
      <c r="N165" s="337">
        <f t="shared" si="44"/>
        <v>0</v>
      </c>
      <c r="O165" s="337"/>
      <c r="P165" s="337">
        <f t="shared" si="49"/>
        <v>0</v>
      </c>
    </row>
    <row r="166" spans="1:16" hidden="1" outlineLevel="1" x14ac:dyDescent="0.15">
      <c r="A166" s="472"/>
      <c r="B166" s="472"/>
      <c r="C166" s="394" t="s">
        <v>206</v>
      </c>
      <c r="D166" s="383" t="s">
        <v>44</v>
      </c>
      <c r="E166" s="360"/>
      <c r="F166" s="361"/>
      <c r="G166" s="336"/>
      <c r="H166" s="336"/>
      <c r="I166" s="336"/>
      <c r="J166" s="336"/>
      <c r="K166" s="336"/>
      <c r="L166" s="336"/>
      <c r="M166" s="337"/>
      <c r="N166" s="337">
        <f t="shared" si="44"/>
        <v>0</v>
      </c>
      <c r="O166" s="337"/>
      <c r="P166" s="337">
        <f t="shared" si="49"/>
        <v>0</v>
      </c>
    </row>
    <row r="167" spans="1:16" hidden="1" outlineLevel="1" x14ac:dyDescent="0.15">
      <c r="A167" s="472"/>
      <c r="B167" s="472"/>
      <c r="C167" s="394" t="s">
        <v>207</v>
      </c>
      <c r="D167" s="383" t="s">
        <v>45</v>
      </c>
      <c r="E167" s="360"/>
      <c r="F167" s="361"/>
      <c r="G167" s="336"/>
      <c r="H167" s="336"/>
      <c r="I167" s="336"/>
      <c r="J167" s="336"/>
      <c r="K167" s="336"/>
      <c r="L167" s="336"/>
      <c r="M167" s="337"/>
      <c r="N167" s="337">
        <f t="shared" si="44"/>
        <v>0</v>
      </c>
      <c r="O167" s="337"/>
      <c r="P167" s="337">
        <f t="shared" si="49"/>
        <v>0</v>
      </c>
    </row>
    <row r="168" spans="1:16" ht="15" customHeight="1" collapsed="1" thickBot="1" x14ac:dyDescent="0.2">
      <c r="A168" s="472"/>
      <c r="B168" s="472"/>
      <c r="C168" s="394" t="s">
        <v>208</v>
      </c>
      <c r="D168" s="383" t="s">
        <v>46</v>
      </c>
      <c r="E168" s="360"/>
      <c r="F168" s="361"/>
      <c r="G168" s="336">
        <v>0</v>
      </c>
      <c r="H168" s="336">
        <v>0</v>
      </c>
      <c r="I168" s="336">
        <v>0</v>
      </c>
      <c r="J168" s="336">
        <v>0</v>
      </c>
      <c r="K168" s="420">
        <v>11000000</v>
      </c>
      <c r="L168" s="336">
        <v>0</v>
      </c>
      <c r="M168" s="337">
        <v>0</v>
      </c>
      <c r="N168" s="337">
        <f t="shared" si="44"/>
        <v>11000000</v>
      </c>
      <c r="O168" s="337"/>
      <c r="P168" s="337">
        <f t="shared" si="49"/>
        <v>11000000</v>
      </c>
    </row>
    <row r="169" spans="1:16" ht="12.75" hidden="1" outlineLevel="1" thickBot="1" x14ac:dyDescent="0.2">
      <c r="A169" s="472"/>
      <c r="B169" s="472"/>
      <c r="C169" s="388" t="s">
        <v>209</v>
      </c>
      <c r="D169" s="383" t="s">
        <v>47</v>
      </c>
      <c r="E169" s="360"/>
      <c r="F169" s="361"/>
      <c r="G169" s="336"/>
      <c r="H169" s="336"/>
      <c r="I169" s="336"/>
      <c r="J169" s="336"/>
      <c r="K169" s="336"/>
      <c r="L169" s="336"/>
      <c r="M169" s="337"/>
      <c r="N169" s="337">
        <f t="shared" si="44"/>
        <v>0</v>
      </c>
      <c r="O169" s="337"/>
      <c r="P169" s="337">
        <f t="shared" si="49"/>
        <v>0</v>
      </c>
    </row>
    <row r="170" spans="1:16" ht="15" customHeight="1" collapsed="1" thickTop="1" x14ac:dyDescent="0.15">
      <c r="A170" s="472"/>
      <c r="B170" s="474"/>
      <c r="C170" s="467" t="s">
        <v>48</v>
      </c>
      <c r="D170" s="468"/>
      <c r="E170" s="468"/>
      <c r="F170" s="468"/>
      <c r="G170" s="342">
        <f t="shared" ref="G170:L170" si="56">G154+G155+G156+G157+G158+G162+G163+G164+G165+G166+G167+G168+G169</f>
        <v>0</v>
      </c>
      <c r="H170" s="342">
        <f t="shared" si="56"/>
        <v>11000000</v>
      </c>
      <c r="I170" s="342">
        <f t="shared" si="56"/>
        <v>0</v>
      </c>
      <c r="J170" s="342">
        <f t="shared" si="56"/>
        <v>0</v>
      </c>
      <c r="K170" s="342">
        <f t="shared" si="56"/>
        <v>11000000</v>
      </c>
      <c r="L170" s="342">
        <f t="shared" si="56"/>
        <v>0</v>
      </c>
      <c r="M170" s="343">
        <f t="shared" ref="M170" si="57">M154+M155+M156+M157+M158+M162+M163+M164+M165+M166+M167+M168+M169</f>
        <v>0</v>
      </c>
      <c r="N170" s="343">
        <f t="shared" si="44"/>
        <v>22000000</v>
      </c>
      <c r="O170" s="343"/>
      <c r="P170" s="343">
        <f t="shared" si="49"/>
        <v>22000000</v>
      </c>
    </row>
    <row r="171" spans="1:16" ht="13.5" hidden="1" customHeight="1" outlineLevel="1" x14ac:dyDescent="0.15">
      <c r="A171" s="472"/>
      <c r="B171" s="471" t="s">
        <v>247</v>
      </c>
      <c r="C171" s="401" t="s">
        <v>162</v>
      </c>
      <c r="D171" s="382" t="s">
        <v>49</v>
      </c>
      <c r="E171" s="389"/>
      <c r="F171" s="390"/>
      <c r="G171" s="347"/>
      <c r="H171" s="347"/>
      <c r="I171" s="347"/>
      <c r="J171" s="347"/>
      <c r="K171" s="347"/>
      <c r="L171" s="347"/>
      <c r="M171" s="348"/>
      <c r="N171" s="348">
        <f t="shared" si="44"/>
        <v>0</v>
      </c>
      <c r="O171" s="348"/>
      <c r="P171" s="348">
        <f t="shared" si="49"/>
        <v>0</v>
      </c>
    </row>
    <row r="172" spans="1:16" ht="13.5" hidden="1" customHeight="1" outlineLevel="1" x14ac:dyDescent="0.15">
      <c r="A172" s="472"/>
      <c r="B172" s="472"/>
      <c r="C172" s="395" t="s">
        <v>172</v>
      </c>
      <c r="D172" s="383" t="s">
        <v>50</v>
      </c>
      <c r="E172" s="360"/>
      <c r="F172" s="361"/>
      <c r="G172" s="336"/>
      <c r="H172" s="336"/>
      <c r="I172" s="336"/>
      <c r="J172" s="336"/>
      <c r="K172" s="336"/>
      <c r="L172" s="336"/>
      <c r="M172" s="337"/>
      <c r="N172" s="337">
        <f t="shared" si="44"/>
        <v>0</v>
      </c>
      <c r="O172" s="337"/>
      <c r="P172" s="337">
        <f t="shared" si="49"/>
        <v>0</v>
      </c>
    </row>
    <row r="173" spans="1:16" ht="13.5" hidden="1" customHeight="1" outlineLevel="1" x14ac:dyDescent="0.15">
      <c r="A173" s="472"/>
      <c r="B173" s="472"/>
      <c r="C173" s="394" t="s">
        <v>175</v>
      </c>
      <c r="D173" s="383" t="s">
        <v>51</v>
      </c>
      <c r="E173" s="360"/>
      <c r="F173" s="361"/>
      <c r="G173" s="336"/>
      <c r="H173" s="336"/>
      <c r="I173" s="336"/>
      <c r="J173" s="336"/>
      <c r="K173" s="336"/>
      <c r="L173" s="336"/>
      <c r="M173" s="337"/>
      <c r="N173" s="337">
        <f t="shared" si="44"/>
        <v>0</v>
      </c>
      <c r="O173" s="337"/>
      <c r="P173" s="337">
        <f t="shared" si="49"/>
        <v>0</v>
      </c>
    </row>
    <row r="174" spans="1:16" ht="15" customHeight="1" collapsed="1" x14ac:dyDescent="0.15">
      <c r="A174" s="472"/>
      <c r="B174" s="472"/>
      <c r="C174" s="395" t="s">
        <v>177</v>
      </c>
      <c r="D174" s="383" t="s">
        <v>52</v>
      </c>
      <c r="E174" s="360"/>
      <c r="F174" s="361"/>
      <c r="G174" s="336">
        <f t="shared" ref="G174:L174" si="58">G175+G176+G177</f>
        <v>0</v>
      </c>
      <c r="H174" s="336">
        <f t="shared" si="58"/>
        <v>4500000</v>
      </c>
      <c r="I174" s="336">
        <f t="shared" si="58"/>
        <v>650000</v>
      </c>
      <c r="J174" s="336">
        <f t="shared" si="58"/>
        <v>120000</v>
      </c>
      <c r="K174" s="336">
        <f t="shared" si="58"/>
        <v>1200000</v>
      </c>
      <c r="L174" s="336">
        <f t="shared" si="58"/>
        <v>0</v>
      </c>
      <c r="M174" s="337">
        <f t="shared" ref="M174" si="59">M175+M176+M177</f>
        <v>900000</v>
      </c>
      <c r="N174" s="337">
        <f t="shared" si="44"/>
        <v>7370000</v>
      </c>
      <c r="O174" s="337"/>
      <c r="P174" s="337">
        <f t="shared" si="49"/>
        <v>7370000</v>
      </c>
    </row>
    <row r="175" spans="1:16" ht="15" customHeight="1" x14ac:dyDescent="0.15">
      <c r="A175" s="472"/>
      <c r="B175" s="472"/>
      <c r="C175" s="391"/>
      <c r="D175" s="384" t="s">
        <v>163</v>
      </c>
      <c r="E175" s="361" t="s">
        <v>159</v>
      </c>
      <c r="F175" s="361"/>
      <c r="G175" s="336"/>
      <c r="H175" s="420">
        <v>4500000</v>
      </c>
      <c r="I175" s="420">
        <v>650000</v>
      </c>
      <c r="J175" s="420">
        <v>120000</v>
      </c>
      <c r="K175" s="420">
        <v>1200000</v>
      </c>
      <c r="L175" s="336">
        <v>0</v>
      </c>
      <c r="M175" s="422">
        <v>900000</v>
      </c>
      <c r="N175" s="337">
        <f t="shared" si="44"/>
        <v>7370000</v>
      </c>
      <c r="O175" s="337"/>
      <c r="P175" s="337">
        <f t="shared" si="49"/>
        <v>7370000</v>
      </c>
    </row>
    <row r="176" spans="1:16" ht="15" hidden="1" customHeight="1" outlineLevel="1" x14ac:dyDescent="0.15">
      <c r="A176" s="472"/>
      <c r="B176" s="472"/>
      <c r="C176" s="391"/>
      <c r="D176" s="384" t="s">
        <v>200</v>
      </c>
      <c r="E176" s="361" t="s">
        <v>160</v>
      </c>
      <c r="F176" s="361"/>
      <c r="G176" s="336"/>
      <c r="H176" s="336"/>
      <c r="I176" s="336"/>
      <c r="J176" s="336"/>
      <c r="K176" s="336"/>
      <c r="L176" s="336"/>
      <c r="M176" s="337"/>
      <c r="N176" s="337">
        <f t="shared" si="44"/>
        <v>0</v>
      </c>
      <c r="O176" s="337"/>
      <c r="P176" s="337">
        <f t="shared" si="49"/>
        <v>0</v>
      </c>
    </row>
    <row r="177" spans="1:16" ht="15" customHeight="1" collapsed="1" x14ac:dyDescent="0.15">
      <c r="A177" s="472"/>
      <c r="B177" s="472"/>
      <c r="C177" s="391"/>
      <c r="D177" s="384" t="s">
        <v>167</v>
      </c>
      <c r="E177" s="361" t="s">
        <v>223</v>
      </c>
      <c r="F177" s="361"/>
      <c r="G177" s="336">
        <v>0</v>
      </c>
      <c r="H177" s="336">
        <v>0</v>
      </c>
      <c r="I177" s="336">
        <v>0</v>
      </c>
      <c r="J177" s="336">
        <v>0</v>
      </c>
      <c r="K177" s="336">
        <v>0</v>
      </c>
      <c r="L177" s="336">
        <v>0</v>
      </c>
      <c r="M177" s="337">
        <v>0</v>
      </c>
      <c r="N177" s="337">
        <f t="shared" si="44"/>
        <v>0</v>
      </c>
      <c r="O177" s="337"/>
      <c r="P177" s="337">
        <f t="shared" si="49"/>
        <v>0</v>
      </c>
    </row>
    <row r="178" spans="1:16" ht="13.5" hidden="1" customHeight="1" outlineLevel="1" x14ac:dyDescent="0.15">
      <c r="A178" s="472"/>
      <c r="B178" s="472"/>
      <c r="C178" s="394" t="s">
        <v>179</v>
      </c>
      <c r="D178" s="383" t="s">
        <v>53</v>
      </c>
      <c r="E178" s="360"/>
      <c r="F178" s="361"/>
      <c r="G178" s="336"/>
      <c r="H178" s="336"/>
      <c r="I178" s="336"/>
      <c r="J178" s="336"/>
      <c r="K178" s="336"/>
      <c r="L178" s="336"/>
      <c r="M178" s="337"/>
      <c r="N178" s="337">
        <f t="shared" si="44"/>
        <v>0</v>
      </c>
      <c r="O178" s="337"/>
      <c r="P178" s="337">
        <f t="shared" si="49"/>
        <v>0</v>
      </c>
    </row>
    <row r="179" spans="1:16" ht="13.5" hidden="1" customHeight="1" outlineLevel="1" x14ac:dyDescent="0.15">
      <c r="A179" s="472"/>
      <c r="B179" s="472"/>
      <c r="C179" s="394" t="s">
        <v>180</v>
      </c>
      <c r="D179" s="383" t="s">
        <v>54</v>
      </c>
      <c r="E179" s="360"/>
      <c r="F179" s="361"/>
      <c r="G179" s="336"/>
      <c r="H179" s="336"/>
      <c r="I179" s="336"/>
      <c r="J179" s="336"/>
      <c r="K179" s="336"/>
      <c r="L179" s="336"/>
      <c r="M179" s="337"/>
      <c r="N179" s="337">
        <f t="shared" si="44"/>
        <v>0</v>
      </c>
      <c r="O179" s="337"/>
      <c r="P179" s="337">
        <f t="shared" si="49"/>
        <v>0</v>
      </c>
    </row>
    <row r="180" spans="1:16" ht="13.5" hidden="1" customHeight="1" outlineLevel="1" x14ac:dyDescent="0.15">
      <c r="A180" s="472"/>
      <c r="B180" s="472"/>
      <c r="C180" s="394" t="s">
        <v>201</v>
      </c>
      <c r="D180" s="383" t="s">
        <v>55</v>
      </c>
      <c r="E180" s="360"/>
      <c r="F180" s="361"/>
      <c r="G180" s="336"/>
      <c r="H180" s="336"/>
      <c r="I180" s="336"/>
      <c r="J180" s="336"/>
      <c r="K180" s="336"/>
      <c r="L180" s="336"/>
      <c r="M180" s="337"/>
      <c r="N180" s="337">
        <f t="shared" si="44"/>
        <v>0</v>
      </c>
      <c r="O180" s="337"/>
      <c r="P180" s="337">
        <f t="shared" si="49"/>
        <v>0</v>
      </c>
    </row>
    <row r="181" spans="1:16" ht="13.5" hidden="1" customHeight="1" outlineLevel="1" x14ac:dyDescent="0.15">
      <c r="A181" s="472"/>
      <c r="B181" s="472"/>
      <c r="C181" s="394" t="s">
        <v>204</v>
      </c>
      <c r="D181" s="383" t="s">
        <v>56</v>
      </c>
      <c r="E181" s="360"/>
      <c r="F181" s="361"/>
      <c r="G181" s="336"/>
      <c r="H181" s="336"/>
      <c r="I181" s="336"/>
      <c r="J181" s="336"/>
      <c r="K181" s="336"/>
      <c r="L181" s="336"/>
      <c r="M181" s="337"/>
      <c r="N181" s="337">
        <f t="shared" si="44"/>
        <v>0</v>
      </c>
      <c r="O181" s="337"/>
      <c r="P181" s="337">
        <f t="shared" si="49"/>
        <v>0</v>
      </c>
    </row>
    <row r="182" spans="1:16" ht="13.5" hidden="1" customHeight="1" outlineLevel="1" x14ac:dyDescent="0.15">
      <c r="A182" s="472"/>
      <c r="B182" s="472"/>
      <c r="C182" s="394" t="s">
        <v>205</v>
      </c>
      <c r="D182" s="383" t="s">
        <v>57</v>
      </c>
      <c r="E182" s="360"/>
      <c r="F182" s="361"/>
      <c r="G182" s="336"/>
      <c r="H182" s="336"/>
      <c r="I182" s="336"/>
      <c r="J182" s="336"/>
      <c r="K182" s="336"/>
      <c r="L182" s="336"/>
      <c r="M182" s="337"/>
      <c r="N182" s="337">
        <f t="shared" si="44"/>
        <v>0</v>
      </c>
      <c r="O182" s="337"/>
      <c r="P182" s="337">
        <f t="shared" si="49"/>
        <v>0</v>
      </c>
    </row>
    <row r="183" spans="1:16" ht="13.5" hidden="1" customHeight="1" outlineLevel="1" x14ac:dyDescent="0.15">
      <c r="A183" s="472"/>
      <c r="B183" s="472"/>
      <c r="C183" s="394" t="s">
        <v>206</v>
      </c>
      <c r="D183" s="383" t="s">
        <v>58</v>
      </c>
      <c r="E183" s="360"/>
      <c r="F183" s="361"/>
      <c r="G183" s="336"/>
      <c r="H183" s="336"/>
      <c r="I183" s="336"/>
      <c r="J183" s="336"/>
      <c r="K183" s="336"/>
      <c r="L183" s="336"/>
      <c r="M183" s="337"/>
      <c r="N183" s="337">
        <f t="shared" si="44"/>
        <v>0</v>
      </c>
      <c r="O183" s="337"/>
      <c r="P183" s="337">
        <f t="shared" si="49"/>
        <v>0</v>
      </c>
    </row>
    <row r="184" spans="1:16" ht="15" customHeight="1" collapsed="1" x14ac:dyDescent="0.15">
      <c r="A184" s="472"/>
      <c r="B184" s="472"/>
      <c r="C184" s="394" t="s">
        <v>207</v>
      </c>
      <c r="D184" s="383" t="s">
        <v>59</v>
      </c>
      <c r="E184" s="360"/>
      <c r="F184" s="361"/>
      <c r="G184" s="336"/>
      <c r="H184" s="420">
        <v>10000000</v>
      </c>
      <c r="I184" s="336">
        <v>0</v>
      </c>
      <c r="J184" s="336">
        <v>0</v>
      </c>
      <c r="K184" s="336"/>
      <c r="L184" s="420">
        <v>1000000</v>
      </c>
      <c r="M184" s="337">
        <v>0</v>
      </c>
      <c r="N184" s="337">
        <f t="shared" si="44"/>
        <v>11000000</v>
      </c>
      <c r="O184" s="337"/>
      <c r="P184" s="337">
        <f t="shared" si="49"/>
        <v>11000000</v>
      </c>
    </row>
    <row r="185" spans="1:16" ht="15" customHeight="1" thickBot="1" x14ac:dyDescent="0.2">
      <c r="A185" s="472"/>
      <c r="B185" s="472"/>
      <c r="C185" s="395" t="s">
        <v>208</v>
      </c>
      <c r="D185" s="405" t="s">
        <v>60</v>
      </c>
      <c r="E185" s="406"/>
      <c r="F185" s="387"/>
      <c r="G185" s="346"/>
      <c r="H185" s="346">
        <v>0</v>
      </c>
      <c r="I185" s="346">
        <v>0</v>
      </c>
      <c r="J185" s="346">
        <v>0</v>
      </c>
      <c r="K185" s="346">
        <v>0</v>
      </c>
      <c r="L185" s="346">
        <v>0</v>
      </c>
      <c r="M185" s="339"/>
      <c r="N185" s="339">
        <f t="shared" si="44"/>
        <v>0</v>
      </c>
      <c r="O185" s="339"/>
      <c r="P185" s="339">
        <f t="shared" si="49"/>
        <v>0</v>
      </c>
    </row>
    <row r="186" spans="1:16" ht="15" customHeight="1" thickTop="1" thickBot="1" x14ac:dyDescent="0.2">
      <c r="A186" s="472"/>
      <c r="B186" s="473"/>
      <c r="C186" s="469" t="s">
        <v>61</v>
      </c>
      <c r="D186" s="470"/>
      <c r="E186" s="470"/>
      <c r="F186" s="470"/>
      <c r="G186" s="340">
        <f t="shared" ref="G186:L186" si="60">G171+G172+G173+G174+G178+G179+G180+G181+G182+G183+G184+G185</f>
        <v>0</v>
      </c>
      <c r="H186" s="340">
        <f t="shared" si="60"/>
        <v>14500000</v>
      </c>
      <c r="I186" s="340">
        <f t="shared" si="60"/>
        <v>650000</v>
      </c>
      <c r="J186" s="340">
        <f t="shared" si="60"/>
        <v>120000</v>
      </c>
      <c r="K186" s="340">
        <f t="shared" si="60"/>
        <v>1200000</v>
      </c>
      <c r="L186" s="340">
        <f t="shared" si="60"/>
        <v>1000000</v>
      </c>
      <c r="M186" s="340">
        <f t="shared" ref="M186" si="61">M171+M172+M173+M174+M178+M179+M180+M181+M182+M183+M184+M185</f>
        <v>900000</v>
      </c>
      <c r="N186" s="341">
        <f t="shared" si="44"/>
        <v>18370000</v>
      </c>
      <c r="O186" s="341"/>
      <c r="P186" s="341">
        <f t="shared" si="49"/>
        <v>18370000</v>
      </c>
    </row>
    <row r="187" spans="1:16" ht="15" customHeight="1" thickTop="1" x14ac:dyDescent="0.15">
      <c r="A187" s="474"/>
      <c r="B187" s="465" t="s">
        <v>62</v>
      </c>
      <c r="C187" s="466"/>
      <c r="D187" s="466"/>
      <c r="E187" s="466"/>
      <c r="F187" s="466"/>
      <c r="G187" s="409">
        <f t="shared" ref="G187:L187" si="62">G170-G186</f>
        <v>0</v>
      </c>
      <c r="H187" s="409">
        <f t="shared" si="62"/>
        <v>-3500000</v>
      </c>
      <c r="I187" s="409">
        <f t="shared" si="62"/>
        <v>-650000</v>
      </c>
      <c r="J187" s="409">
        <f t="shared" si="62"/>
        <v>-120000</v>
      </c>
      <c r="K187" s="409">
        <f t="shared" si="62"/>
        <v>9800000</v>
      </c>
      <c r="L187" s="409">
        <f t="shared" si="62"/>
        <v>-1000000</v>
      </c>
      <c r="M187" s="411">
        <f t="shared" ref="M187" si="63">M170-M186</f>
        <v>-900000</v>
      </c>
      <c r="N187" s="341">
        <f t="shared" si="44"/>
        <v>3630000</v>
      </c>
      <c r="O187" s="341"/>
      <c r="P187" s="341">
        <f t="shared" si="49"/>
        <v>3630000</v>
      </c>
    </row>
    <row r="188" spans="1:16" ht="15" customHeight="1" thickBot="1" x14ac:dyDescent="0.2">
      <c r="A188" s="475" t="s">
        <v>63</v>
      </c>
      <c r="B188" s="476"/>
      <c r="C188" s="476"/>
      <c r="D188" s="476"/>
      <c r="E188" s="476"/>
      <c r="F188" s="476"/>
      <c r="G188" s="412">
        <v>300000</v>
      </c>
      <c r="H188" s="412">
        <v>3000000</v>
      </c>
      <c r="I188" s="412">
        <v>3000000</v>
      </c>
      <c r="J188" s="412">
        <v>700000</v>
      </c>
      <c r="K188" s="412">
        <v>1500000</v>
      </c>
      <c r="L188" s="412">
        <v>0</v>
      </c>
      <c r="M188" s="413">
        <v>1300000</v>
      </c>
      <c r="N188" s="413">
        <f t="shared" si="44"/>
        <v>9800000</v>
      </c>
      <c r="O188" s="413"/>
      <c r="P188" s="413">
        <f t="shared" si="49"/>
        <v>9800000</v>
      </c>
    </row>
    <row r="189" spans="1:16" ht="15" customHeight="1" thickTop="1" x14ac:dyDescent="0.15">
      <c r="A189" s="467" t="s">
        <v>64</v>
      </c>
      <c r="B189" s="468"/>
      <c r="C189" s="468"/>
      <c r="D189" s="468"/>
      <c r="E189" s="468"/>
      <c r="F189" s="468"/>
      <c r="G189" s="342">
        <f t="shared" ref="G189:L189" si="64">(G122+G153+G187)-G188</f>
        <v>-2118000</v>
      </c>
      <c r="H189" s="342">
        <f t="shared" si="64"/>
        <v>4075000</v>
      </c>
      <c r="I189" s="342">
        <f t="shared" si="64"/>
        <v>-820000</v>
      </c>
      <c r="J189" s="342">
        <f t="shared" si="64"/>
        <v>-1183000</v>
      </c>
      <c r="K189" s="342">
        <f t="shared" si="64"/>
        <v>-8009000</v>
      </c>
      <c r="L189" s="342">
        <f t="shared" si="64"/>
        <v>-1000000</v>
      </c>
      <c r="M189" s="343">
        <f t="shared" ref="M189" si="65">(M122+M153+M187)-M188</f>
        <v>-9869000</v>
      </c>
      <c r="N189" s="343">
        <f t="shared" si="44"/>
        <v>-18924000</v>
      </c>
      <c r="O189" s="343"/>
      <c r="P189" s="343">
        <f t="shared" si="49"/>
        <v>-18924000</v>
      </c>
    </row>
    <row r="190" spans="1:16" ht="15" customHeight="1" x14ac:dyDescent="0.15">
      <c r="A190" s="461" t="s">
        <v>65</v>
      </c>
      <c r="B190" s="462"/>
      <c r="C190" s="462"/>
      <c r="D190" s="462"/>
      <c r="E190" s="462"/>
      <c r="F190" s="462"/>
      <c r="G190" s="423">
        <v>8091409</v>
      </c>
      <c r="H190" s="423">
        <v>95558731</v>
      </c>
      <c r="I190" s="423">
        <v>27384071</v>
      </c>
      <c r="J190" s="423">
        <v>1235062</v>
      </c>
      <c r="K190" s="423">
        <v>13852500</v>
      </c>
      <c r="L190" s="423">
        <v>1926785</v>
      </c>
      <c r="M190" s="424">
        <v>9903352</v>
      </c>
      <c r="N190" s="414">
        <f t="shared" si="44"/>
        <v>157951910</v>
      </c>
      <c r="O190" s="414"/>
      <c r="P190" s="414">
        <f t="shared" si="49"/>
        <v>157951910</v>
      </c>
    </row>
    <row r="191" spans="1:16" ht="15" customHeight="1" x14ac:dyDescent="0.15">
      <c r="A191" s="461" t="s">
        <v>66</v>
      </c>
      <c r="B191" s="462"/>
      <c r="C191" s="462"/>
      <c r="D191" s="462"/>
      <c r="E191" s="462"/>
      <c r="F191" s="462"/>
      <c r="G191" s="415">
        <f t="shared" ref="G191:L191" si="66">G189+G190</f>
        <v>5973409</v>
      </c>
      <c r="H191" s="415">
        <f t="shared" si="66"/>
        <v>99633731</v>
      </c>
      <c r="I191" s="415">
        <f t="shared" si="66"/>
        <v>26564071</v>
      </c>
      <c r="J191" s="415">
        <f t="shared" si="66"/>
        <v>52062</v>
      </c>
      <c r="K191" s="415">
        <f t="shared" si="66"/>
        <v>5843500</v>
      </c>
      <c r="L191" s="415">
        <f t="shared" si="66"/>
        <v>926785</v>
      </c>
      <c r="M191" s="414">
        <f t="shared" ref="M191" si="67">M189+M190</f>
        <v>34352</v>
      </c>
      <c r="N191" s="414">
        <f t="shared" si="44"/>
        <v>139027910</v>
      </c>
      <c r="O191" s="414"/>
      <c r="P191" s="414">
        <f t="shared" si="49"/>
        <v>139027910</v>
      </c>
    </row>
    <row r="192" spans="1:16" ht="15" customHeight="1" x14ac:dyDescent="0.15"/>
  </sheetData>
  <mergeCells count="26">
    <mergeCell ref="G1:M1"/>
    <mergeCell ref="B154:B170"/>
    <mergeCell ref="C121:F121"/>
    <mergeCell ref="C135:F135"/>
    <mergeCell ref="C152:F152"/>
    <mergeCell ref="A59:A122"/>
    <mergeCell ref="B59:B121"/>
    <mergeCell ref="B123:B135"/>
    <mergeCell ref="B136:B152"/>
    <mergeCell ref="A123:A153"/>
    <mergeCell ref="P1:P2"/>
    <mergeCell ref="A191:F191"/>
    <mergeCell ref="A1:F2"/>
    <mergeCell ref="N1:N2"/>
    <mergeCell ref="O1:O2"/>
    <mergeCell ref="C170:F170"/>
    <mergeCell ref="C186:F186"/>
    <mergeCell ref="B187:F187"/>
    <mergeCell ref="B171:B186"/>
    <mergeCell ref="A154:A187"/>
    <mergeCell ref="A188:F188"/>
    <mergeCell ref="A189:F189"/>
    <mergeCell ref="A190:F190"/>
    <mergeCell ref="C58:F58"/>
    <mergeCell ref="B3:B58"/>
    <mergeCell ref="A3:A58"/>
  </mergeCells>
  <phoneticPr fontId="2"/>
  <printOptions horizontalCentered="1"/>
  <pageMargins left="0.51181102362204722" right="0.51181102362204722" top="0.74803149606299213" bottom="0.55118110236220474" header="0.59055118110236227" footer="0.31496062992125984"/>
  <pageSetup paperSize="9" scale="75" orientation="landscape" r:id="rId1"/>
  <headerFooter>
    <oddHeader>&amp;L別紙３&amp;C&amp;"-,太字"令和７年度資金収支予算明細書</oddHeader>
  </headerFooter>
  <rowBreaks count="2" manualBreakCount="2">
    <brk id="58" max="16383" man="1"/>
    <brk id="1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1"/>
  <sheetViews>
    <sheetView topLeftCell="A16" workbookViewId="0">
      <selection activeCell="E55" sqref="E55"/>
    </sheetView>
  </sheetViews>
  <sheetFormatPr defaultRowHeight="13.5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x14ac:dyDescent="0.15">
      <c r="A1" t="s">
        <v>267</v>
      </c>
    </row>
    <row r="2" spans="1:32" x14ac:dyDescent="0.15">
      <c r="A2" s="162" t="s">
        <v>162</v>
      </c>
      <c r="B2" s="79" t="s">
        <v>3</v>
      </c>
      <c r="C2" s="99"/>
      <c r="D2" s="100"/>
      <c r="E2" s="80">
        <f>E3+E11+E20+E27+E30+E51</f>
        <v>465200000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x14ac:dyDescent="0.15">
      <c r="A3" s="163"/>
      <c r="B3" s="490" t="s">
        <v>163</v>
      </c>
      <c r="C3" s="144" t="s">
        <v>284</v>
      </c>
      <c r="D3" s="82"/>
      <c r="E3" s="83">
        <f t="shared" ref="E3" si="0">SUM(E4:E8)</f>
        <v>333800000</v>
      </c>
      <c r="F3" s="155"/>
      <c r="AF3" s="156"/>
    </row>
    <row r="4" spans="1:32" x14ac:dyDescent="0.15">
      <c r="A4" s="163"/>
      <c r="B4" s="491"/>
      <c r="C4" s="504" t="s">
        <v>163</v>
      </c>
      <c r="D4" s="496" t="s">
        <v>68</v>
      </c>
      <c r="E4" s="507">
        <f>(T5+T6+AC5+AB6)*1000</f>
        <v>301000000</v>
      </c>
      <c r="F4" s="137"/>
      <c r="G4" s="138"/>
      <c r="H4" s="138"/>
      <c r="I4" s="138" t="s">
        <v>256</v>
      </c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x14ac:dyDescent="0.15">
      <c r="A5" s="163"/>
      <c r="B5" s="491"/>
      <c r="C5" s="505"/>
      <c r="D5" s="497"/>
      <c r="E5" s="508"/>
      <c r="F5" s="140" t="s">
        <v>257</v>
      </c>
      <c r="G5" s="141"/>
      <c r="H5" s="141"/>
      <c r="I5" s="511">
        <v>9000</v>
      </c>
      <c r="J5" s="511"/>
      <c r="K5" s="511"/>
      <c r="L5" s="141" t="s">
        <v>325</v>
      </c>
      <c r="M5" s="141"/>
      <c r="N5" s="141"/>
      <c r="O5" s="141"/>
      <c r="P5" s="141"/>
      <c r="Q5" s="141"/>
      <c r="R5" s="141"/>
      <c r="S5" s="141" t="s">
        <v>258</v>
      </c>
      <c r="T5" s="486">
        <v>188000</v>
      </c>
      <c r="U5" s="486"/>
      <c r="V5" s="486"/>
      <c r="W5" s="141" t="s">
        <v>259</v>
      </c>
      <c r="X5" s="141"/>
      <c r="Z5" s="141"/>
      <c r="AA5" s="141"/>
      <c r="AB5" s="141"/>
      <c r="AC5" s="483"/>
      <c r="AD5" s="483"/>
      <c r="AE5" s="483"/>
      <c r="AF5" s="143"/>
    </row>
    <row r="6" spans="1:32" x14ac:dyDescent="0.15">
      <c r="A6" s="163"/>
      <c r="B6" s="491"/>
      <c r="C6" s="506"/>
      <c r="D6" s="498"/>
      <c r="E6" s="509"/>
      <c r="F6" s="146" t="s">
        <v>260</v>
      </c>
      <c r="G6" s="145"/>
      <c r="H6" s="145"/>
      <c r="I6" s="512">
        <v>10800</v>
      </c>
      <c r="J6" s="512"/>
      <c r="K6" s="512"/>
      <c r="L6" s="145" t="s">
        <v>300</v>
      </c>
      <c r="M6" s="145"/>
      <c r="N6" s="145"/>
      <c r="O6" s="145"/>
      <c r="P6" s="145"/>
      <c r="Q6" s="145"/>
      <c r="R6" s="145"/>
      <c r="S6" s="145" t="s">
        <v>258</v>
      </c>
      <c r="T6" s="489">
        <v>113000</v>
      </c>
      <c r="U6" s="489"/>
      <c r="V6" s="489"/>
      <c r="W6" s="145" t="s">
        <v>259</v>
      </c>
      <c r="X6" s="145"/>
      <c r="Y6" s="145"/>
      <c r="Z6" s="145"/>
      <c r="AA6" s="145"/>
      <c r="AB6" s="487"/>
      <c r="AC6" s="487"/>
      <c r="AD6" s="145"/>
      <c r="AE6" s="145"/>
      <c r="AF6" s="147"/>
    </row>
    <row r="7" spans="1:32" x14ac:dyDescent="0.15">
      <c r="A7" s="163"/>
      <c r="B7" s="491"/>
      <c r="C7" s="84" t="s">
        <v>164</v>
      </c>
      <c r="D7" s="85" t="s">
        <v>234</v>
      </c>
      <c r="E7" s="83"/>
      <c r="F7" s="155"/>
      <c r="AF7" s="156"/>
    </row>
    <row r="8" spans="1:32" x14ac:dyDescent="0.15">
      <c r="A8" s="163"/>
      <c r="B8" s="491"/>
      <c r="C8" s="504" t="s">
        <v>166</v>
      </c>
      <c r="D8" s="496" t="s">
        <v>235</v>
      </c>
      <c r="E8" s="507">
        <f>(T9+T10+AB9)*1000</f>
        <v>32800000</v>
      </c>
      <c r="F8" s="137"/>
      <c r="G8" s="138"/>
      <c r="H8" s="138"/>
      <c r="I8" s="138" t="s">
        <v>261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x14ac:dyDescent="0.15">
      <c r="A9" s="163"/>
      <c r="B9" s="491"/>
      <c r="C9" s="505"/>
      <c r="D9" s="497"/>
      <c r="E9" s="508"/>
      <c r="F9" s="140" t="s">
        <v>257</v>
      </c>
      <c r="G9" s="141"/>
      <c r="H9" s="141"/>
      <c r="I9" s="485">
        <v>972</v>
      </c>
      <c r="J9" s="485"/>
      <c r="K9" s="485"/>
      <c r="L9" s="141" t="s">
        <v>325</v>
      </c>
      <c r="M9" s="141"/>
      <c r="N9" s="141"/>
      <c r="O9" s="141"/>
      <c r="P9" s="141"/>
      <c r="Q9" s="141"/>
      <c r="R9" s="141"/>
      <c r="S9" s="141" t="s">
        <v>258</v>
      </c>
      <c r="T9" s="486">
        <v>20300</v>
      </c>
      <c r="U9" s="486"/>
      <c r="V9" s="486"/>
      <c r="W9" s="141" t="s">
        <v>259</v>
      </c>
      <c r="X9" s="141"/>
      <c r="Y9" s="145"/>
      <c r="Z9" s="145"/>
      <c r="AA9" s="145"/>
      <c r="AB9" s="487"/>
      <c r="AC9" s="487"/>
      <c r="AD9" s="141"/>
      <c r="AE9" s="141"/>
      <c r="AF9" s="143"/>
    </row>
    <row r="10" spans="1:32" x14ac:dyDescent="0.15">
      <c r="A10" s="163"/>
      <c r="B10" s="492"/>
      <c r="C10" s="506"/>
      <c r="D10" s="498"/>
      <c r="E10" s="509"/>
      <c r="F10" s="146" t="s">
        <v>260</v>
      </c>
      <c r="G10" s="145"/>
      <c r="H10" s="145"/>
      <c r="I10" s="499">
        <v>1185</v>
      </c>
      <c r="J10" s="499"/>
      <c r="K10" s="499"/>
      <c r="L10" s="145" t="s">
        <v>300</v>
      </c>
      <c r="M10" s="145"/>
      <c r="N10" s="145"/>
      <c r="O10" s="145"/>
      <c r="P10" s="145"/>
      <c r="Q10" s="145"/>
      <c r="R10" s="145"/>
      <c r="S10" s="145" t="s">
        <v>258</v>
      </c>
      <c r="T10" s="489">
        <v>12500</v>
      </c>
      <c r="U10" s="489"/>
      <c r="V10" s="489"/>
      <c r="W10" s="145" t="s">
        <v>259</v>
      </c>
      <c r="X10" s="145"/>
      <c r="Y10" s="145"/>
      <c r="Z10" s="145"/>
      <c r="AA10" s="145"/>
      <c r="AB10" s="145"/>
      <c r="AC10" s="145"/>
      <c r="AD10" s="145"/>
      <c r="AE10" s="145"/>
      <c r="AF10" s="147"/>
    </row>
    <row r="11" spans="1:32" x14ac:dyDescent="0.15">
      <c r="A11" s="163"/>
      <c r="B11" s="491" t="s">
        <v>165</v>
      </c>
      <c r="C11" s="86" t="s">
        <v>69</v>
      </c>
      <c r="D11" s="85"/>
      <c r="E11" s="83">
        <f>SUM(E12:E19)</f>
        <v>33860000</v>
      </c>
      <c r="F11" s="155"/>
      <c r="AF11" s="156"/>
    </row>
    <row r="12" spans="1:32" x14ac:dyDescent="0.15">
      <c r="A12" s="163"/>
      <c r="B12" s="491"/>
      <c r="C12" s="504" t="s">
        <v>163</v>
      </c>
      <c r="D12" s="502" t="s">
        <v>285</v>
      </c>
      <c r="E12" s="507">
        <f>(T13+AB13)*1000</f>
        <v>29800000</v>
      </c>
      <c r="F12" s="137" t="s">
        <v>262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 t="s">
        <v>360</v>
      </c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9"/>
    </row>
    <row r="13" spans="1:32" x14ac:dyDescent="0.15">
      <c r="A13" s="163"/>
      <c r="B13" s="491"/>
      <c r="C13" s="506"/>
      <c r="D13" s="503"/>
      <c r="E13" s="509"/>
      <c r="F13" s="513">
        <v>8920</v>
      </c>
      <c r="G13" s="511"/>
      <c r="H13" s="511"/>
      <c r="I13" s="141" t="s">
        <v>379</v>
      </c>
      <c r="J13" s="141"/>
      <c r="K13" s="141"/>
      <c r="L13" s="141"/>
      <c r="M13" s="141"/>
      <c r="N13" s="141"/>
      <c r="O13" s="141"/>
      <c r="P13" s="141"/>
      <c r="Q13" s="141"/>
      <c r="R13" s="141"/>
      <c r="S13" s="141" t="s">
        <v>263</v>
      </c>
      <c r="T13" s="486">
        <v>29600</v>
      </c>
      <c r="U13" s="486"/>
      <c r="V13" s="486"/>
      <c r="W13" s="141" t="s">
        <v>259</v>
      </c>
      <c r="X13" s="141"/>
      <c r="Y13" s="145" t="s">
        <v>388</v>
      </c>
      <c r="Z13" s="145"/>
      <c r="AA13" s="145"/>
      <c r="AB13" s="487">
        <v>200</v>
      </c>
      <c r="AC13" s="487"/>
      <c r="AD13" s="141"/>
      <c r="AE13" s="141"/>
      <c r="AF13" s="143"/>
    </row>
    <row r="14" spans="1:32" x14ac:dyDescent="0.15">
      <c r="A14" s="163"/>
      <c r="B14" s="491"/>
      <c r="C14" s="84" t="s">
        <v>164</v>
      </c>
      <c r="D14" s="85" t="s">
        <v>70</v>
      </c>
      <c r="E14" s="83">
        <v>400000</v>
      </c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x14ac:dyDescent="0.15">
      <c r="A15" s="163"/>
      <c r="B15" s="491"/>
      <c r="C15" s="84" t="s">
        <v>166</v>
      </c>
      <c r="D15" s="85" t="s">
        <v>236</v>
      </c>
      <c r="E15" s="83"/>
      <c r="F15" s="15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26"/>
    </row>
    <row r="16" spans="1:32" x14ac:dyDescent="0.15">
      <c r="A16" s="163"/>
      <c r="B16" s="491"/>
      <c r="C16" s="504" t="s">
        <v>169</v>
      </c>
      <c r="D16" s="496" t="s">
        <v>237</v>
      </c>
      <c r="E16" s="507">
        <f>T17*1000</f>
        <v>3500000</v>
      </c>
      <c r="F16" s="137" t="s">
        <v>262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9"/>
    </row>
    <row r="17" spans="1:32" x14ac:dyDescent="0.15">
      <c r="A17" s="163"/>
      <c r="B17" s="491"/>
      <c r="C17" s="506"/>
      <c r="D17" s="498"/>
      <c r="E17" s="509"/>
      <c r="F17" s="514">
        <v>1045</v>
      </c>
      <c r="G17" s="499"/>
      <c r="H17" s="499"/>
      <c r="I17" s="145" t="s">
        <v>379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 t="s">
        <v>258</v>
      </c>
      <c r="T17" s="489">
        <v>3500</v>
      </c>
      <c r="U17" s="489"/>
      <c r="V17" s="489"/>
      <c r="W17" s="145" t="s">
        <v>259</v>
      </c>
      <c r="X17" s="145"/>
      <c r="Y17" s="145"/>
      <c r="Z17" s="145"/>
      <c r="AA17" s="145"/>
      <c r="AB17" s="145"/>
      <c r="AC17" s="145"/>
      <c r="AD17" s="145"/>
      <c r="AE17" s="145"/>
      <c r="AF17" s="147"/>
    </row>
    <row r="18" spans="1:32" x14ac:dyDescent="0.15">
      <c r="A18" s="163"/>
      <c r="B18" s="491"/>
      <c r="C18" s="84" t="s">
        <v>170</v>
      </c>
      <c r="D18" s="85" t="s">
        <v>238</v>
      </c>
      <c r="E18" s="83"/>
      <c r="F18" s="155"/>
      <c r="AF18" s="156"/>
    </row>
    <row r="19" spans="1:32" x14ac:dyDescent="0.15">
      <c r="A19" s="163"/>
      <c r="B19" s="492"/>
      <c r="C19" s="84" t="s">
        <v>171</v>
      </c>
      <c r="D19" s="85" t="s">
        <v>239</v>
      </c>
      <c r="E19" s="83">
        <v>160000</v>
      </c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x14ac:dyDescent="0.15">
      <c r="A20" s="163"/>
      <c r="B20" s="490" t="s">
        <v>167</v>
      </c>
      <c r="C20" s="86" t="s">
        <v>71</v>
      </c>
      <c r="D20" s="85"/>
      <c r="E20" s="83">
        <f t="shared" ref="E20" si="1">SUM(E21:E26)</f>
        <v>0</v>
      </c>
      <c r="F20" s="157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25"/>
    </row>
    <row r="21" spans="1:32" hidden="1" outlineLevel="1" x14ac:dyDescent="0.15">
      <c r="A21" s="163"/>
      <c r="B21" s="491"/>
      <c r="C21" s="84" t="s">
        <v>163</v>
      </c>
      <c r="D21" s="85" t="s">
        <v>68</v>
      </c>
      <c r="E21" s="83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5"/>
    </row>
    <row r="22" spans="1:32" hidden="1" outlineLevel="1" x14ac:dyDescent="0.15">
      <c r="A22" s="163"/>
      <c r="B22" s="491"/>
      <c r="C22" s="84" t="s">
        <v>164</v>
      </c>
      <c r="D22" s="85" t="s">
        <v>70</v>
      </c>
      <c r="E22" s="8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25"/>
    </row>
    <row r="23" spans="1:32" hidden="1" outlineLevel="1" x14ac:dyDescent="0.15">
      <c r="A23" s="163"/>
      <c r="B23" s="491"/>
      <c r="C23" s="84" t="s">
        <v>166</v>
      </c>
      <c r="D23" s="85" t="s">
        <v>236</v>
      </c>
      <c r="E23" s="83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25"/>
    </row>
    <row r="24" spans="1:32" hidden="1" outlineLevel="1" x14ac:dyDescent="0.15">
      <c r="A24" s="163"/>
      <c r="B24" s="491"/>
      <c r="C24" s="84" t="s">
        <v>169</v>
      </c>
      <c r="D24" s="85" t="s">
        <v>237</v>
      </c>
      <c r="E24" s="83"/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25"/>
    </row>
    <row r="25" spans="1:32" hidden="1" outlineLevel="1" x14ac:dyDescent="0.15">
      <c r="A25" s="163"/>
      <c r="B25" s="491"/>
      <c r="C25" s="84" t="s">
        <v>170</v>
      </c>
      <c r="D25" s="85" t="s">
        <v>238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hidden="1" outlineLevel="1" x14ac:dyDescent="0.15">
      <c r="A26" s="163"/>
      <c r="B26" s="492"/>
      <c r="C26" s="84" t="s">
        <v>171</v>
      </c>
      <c r="D26" s="85" t="s">
        <v>239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collapsed="1" x14ac:dyDescent="0.15">
      <c r="A27" s="163"/>
      <c r="B27" s="490" t="s">
        <v>210</v>
      </c>
      <c r="C27" s="86" t="s">
        <v>72</v>
      </c>
      <c r="D27" s="85"/>
      <c r="E27" s="83">
        <f t="shared" ref="E27" si="2">E28+E29</f>
        <v>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idden="1" outlineLevel="1" x14ac:dyDescent="0.15">
      <c r="A28" s="163"/>
      <c r="B28" s="491"/>
      <c r="C28" s="84" t="s">
        <v>163</v>
      </c>
      <c r="D28" s="85" t="s">
        <v>72</v>
      </c>
      <c r="E28" s="83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25"/>
    </row>
    <row r="29" spans="1:32" hidden="1" outlineLevel="1" x14ac:dyDescent="0.15">
      <c r="A29" s="163"/>
      <c r="B29" s="492"/>
      <c r="C29" s="84" t="s">
        <v>165</v>
      </c>
      <c r="D29" s="85" t="s">
        <v>73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collapsed="1" x14ac:dyDescent="0.15">
      <c r="A30" s="163"/>
      <c r="B30" s="490" t="s">
        <v>211</v>
      </c>
      <c r="C30" s="86" t="s">
        <v>74</v>
      </c>
      <c r="D30" s="85"/>
      <c r="E30" s="83">
        <f>SUM(E31:E50)</f>
        <v>96760000</v>
      </c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25"/>
    </row>
    <row r="31" spans="1:32" x14ac:dyDescent="0.15">
      <c r="A31" s="163"/>
      <c r="B31" s="491"/>
      <c r="C31" s="84" t="s">
        <v>163</v>
      </c>
      <c r="D31" s="85" t="s">
        <v>75</v>
      </c>
      <c r="E31" s="83">
        <f>(J31+T31+AB31)*1000</f>
        <v>4060000</v>
      </c>
      <c r="F31" s="140" t="s">
        <v>264</v>
      </c>
      <c r="G31" s="141"/>
      <c r="H31" s="141"/>
      <c r="I31" s="141"/>
      <c r="J31" s="500">
        <v>400</v>
      </c>
      <c r="K31" s="500"/>
      <c r="L31" s="501"/>
      <c r="M31" s="141" t="s">
        <v>259</v>
      </c>
      <c r="N31" s="141"/>
      <c r="O31" s="141"/>
      <c r="P31" s="416" t="s">
        <v>361</v>
      </c>
      <c r="Q31" s="161"/>
      <c r="S31" s="141"/>
      <c r="T31" s="484">
        <v>1500</v>
      </c>
      <c r="U31" s="484"/>
      <c r="V31" s="141" t="s">
        <v>362</v>
      </c>
      <c r="W31" s="141"/>
      <c r="X31" s="141" t="s">
        <v>363</v>
      </c>
      <c r="Y31" s="141"/>
      <c r="Z31" s="141"/>
      <c r="AA31" s="141"/>
      <c r="AB31" s="484">
        <v>2160</v>
      </c>
      <c r="AC31" s="484"/>
      <c r="AD31" s="141" t="s">
        <v>362</v>
      </c>
      <c r="AE31" s="141"/>
      <c r="AF31" s="143"/>
    </row>
    <row r="32" spans="1:32" x14ac:dyDescent="0.15">
      <c r="A32" s="163"/>
      <c r="B32" s="491"/>
      <c r="C32" s="84" t="s">
        <v>164</v>
      </c>
      <c r="D32" s="85" t="s">
        <v>76</v>
      </c>
      <c r="E32" s="83">
        <v>50000</v>
      </c>
      <c r="F32" s="158" t="s">
        <v>381</v>
      </c>
      <c r="G32" s="158"/>
      <c r="H32" s="158"/>
      <c r="I32" s="158"/>
      <c r="J32" s="158"/>
      <c r="K32" s="158"/>
      <c r="L32" s="158"/>
      <c r="M32" s="158"/>
      <c r="N32" s="158"/>
      <c r="O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25"/>
    </row>
    <row r="33" spans="1:32" x14ac:dyDescent="0.15">
      <c r="A33" s="163"/>
      <c r="B33" s="491"/>
      <c r="C33" s="84" t="s">
        <v>166</v>
      </c>
      <c r="D33" s="85" t="s">
        <v>77</v>
      </c>
      <c r="E33" s="83"/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25"/>
    </row>
    <row r="34" spans="1:32" x14ac:dyDescent="0.15">
      <c r="A34" s="163"/>
      <c r="B34" s="491"/>
      <c r="C34" s="96" t="s">
        <v>169</v>
      </c>
      <c r="D34" s="91" t="s">
        <v>240</v>
      </c>
      <c r="E34" s="92">
        <f>(T35+T36+T37)*1000</f>
        <v>19200000</v>
      </c>
      <c r="F34" s="137"/>
      <c r="G34" s="138"/>
      <c r="H34" s="138"/>
      <c r="I34" s="138" t="s">
        <v>345</v>
      </c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60"/>
      <c r="Y34" s="160"/>
      <c r="AF34" s="156"/>
    </row>
    <row r="35" spans="1:32" x14ac:dyDescent="0.15">
      <c r="A35" s="163"/>
      <c r="B35" s="491"/>
      <c r="C35" s="235"/>
      <c r="D35" s="87"/>
      <c r="E35" s="88"/>
      <c r="F35" s="140" t="s">
        <v>257</v>
      </c>
      <c r="G35" s="141"/>
      <c r="H35" s="141"/>
      <c r="I35" s="485">
        <v>624</v>
      </c>
      <c r="J35" s="485"/>
      <c r="K35" s="485"/>
      <c r="L35" s="141" t="s">
        <v>346</v>
      </c>
      <c r="M35" s="141"/>
      <c r="N35" s="141"/>
      <c r="O35" s="141"/>
      <c r="P35" s="141"/>
      <c r="Q35" s="141"/>
      <c r="R35" s="141"/>
      <c r="S35" s="141" t="s">
        <v>347</v>
      </c>
      <c r="T35" s="486">
        <v>13000</v>
      </c>
      <c r="U35" s="486"/>
      <c r="V35" s="486"/>
      <c r="W35" s="141" t="s">
        <v>259</v>
      </c>
      <c r="AF35" s="156"/>
    </row>
    <row r="36" spans="1:32" x14ac:dyDescent="0.15">
      <c r="A36" s="163"/>
      <c r="B36" s="491"/>
      <c r="C36" s="235"/>
      <c r="D36" s="87"/>
      <c r="E36" s="88"/>
      <c r="F36" s="140" t="s">
        <v>348</v>
      </c>
      <c r="G36" s="141"/>
      <c r="H36" s="141"/>
      <c r="I36" s="485">
        <v>531</v>
      </c>
      <c r="J36" s="485"/>
      <c r="K36" s="485"/>
      <c r="L36" s="145" t="s">
        <v>300</v>
      </c>
      <c r="M36" s="141"/>
      <c r="N36" s="141"/>
      <c r="O36" s="141"/>
      <c r="P36" s="141"/>
      <c r="Q36" s="141"/>
      <c r="R36" s="141"/>
      <c r="S36" s="141" t="s">
        <v>347</v>
      </c>
      <c r="T36" s="486">
        <v>5600</v>
      </c>
      <c r="U36" s="486"/>
      <c r="V36" s="486"/>
      <c r="W36" s="141" t="s">
        <v>259</v>
      </c>
      <c r="AF36" s="156"/>
    </row>
    <row r="37" spans="1:32" x14ac:dyDescent="0.15">
      <c r="A37" s="163"/>
      <c r="B37" s="491"/>
      <c r="C37" s="235"/>
      <c r="D37" s="87"/>
      <c r="E37" s="88"/>
      <c r="F37" s="146" t="s">
        <v>349</v>
      </c>
      <c r="G37" s="145"/>
      <c r="H37" s="145"/>
      <c r="I37" s="485">
        <v>192</v>
      </c>
      <c r="J37" s="485"/>
      <c r="K37" s="485"/>
      <c r="L37" s="145" t="s">
        <v>380</v>
      </c>
      <c r="M37" s="145"/>
      <c r="N37" s="145"/>
      <c r="O37" s="145"/>
      <c r="P37" s="145"/>
      <c r="Q37" s="145"/>
      <c r="R37" s="145"/>
      <c r="S37" s="145" t="s">
        <v>347</v>
      </c>
      <c r="T37" s="489">
        <v>600</v>
      </c>
      <c r="U37" s="489"/>
      <c r="V37" s="489"/>
      <c r="W37" s="145" t="s">
        <v>259</v>
      </c>
      <c r="Z37" s="190"/>
      <c r="AF37" s="156"/>
    </row>
    <row r="38" spans="1:32" x14ac:dyDescent="0.15">
      <c r="A38" s="163"/>
      <c r="B38" s="491"/>
      <c r="C38" s="504" t="s">
        <v>170</v>
      </c>
      <c r="D38" s="496" t="s">
        <v>241</v>
      </c>
      <c r="E38" s="507">
        <f>(T39+T40+T41)*1000</f>
        <v>30250000</v>
      </c>
      <c r="F38" s="137"/>
      <c r="G38" s="138"/>
      <c r="H38" s="138"/>
      <c r="I38" s="138" t="s">
        <v>345</v>
      </c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60"/>
      <c r="AA38" s="138"/>
      <c r="AB38" s="138"/>
      <c r="AC38" s="138"/>
      <c r="AD38" s="138"/>
      <c r="AE38" s="138"/>
      <c r="AF38" s="139"/>
    </row>
    <row r="39" spans="1:32" x14ac:dyDescent="0.15">
      <c r="A39" s="163"/>
      <c r="B39" s="491"/>
      <c r="C39" s="505"/>
      <c r="D39" s="497"/>
      <c r="E39" s="508"/>
      <c r="F39" s="140" t="s">
        <v>257</v>
      </c>
      <c r="G39" s="141"/>
      <c r="H39" s="141"/>
      <c r="I39" s="485">
        <v>811</v>
      </c>
      <c r="J39" s="485"/>
      <c r="K39" s="485"/>
      <c r="L39" s="141" t="s">
        <v>346</v>
      </c>
      <c r="M39" s="141"/>
      <c r="N39" s="141"/>
      <c r="O39" s="141"/>
      <c r="P39" s="141"/>
      <c r="Q39" s="141"/>
      <c r="R39" s="141"/>
      <c r="S39" s="141" t="s">
        <v>347</v>
      </c>
      <c r="T39" s="486">
        <v>16900</v>
      </c>
      <c r="U39" s="486"/>
      <c r="V39" s="486"/>
      <c r="W39" s="141" t="s">
        <v>259</v>
      </c>
      <c r="X39" s="141"/>
      <c r="AA39" s="141"/>
      <c r="AB39" s="141"/>
      <c r="AC39" s="141"/>
      <c r="AD39" s="141"/>
      <c r="AE39" s="141"/>
      <c r="AF39" s="143"/>
    </row>
    <row r="40" spans="1:32" x14ac:dyDescent="0.15">
      <c r="A40" s="163"/>
      <c r="B40" s="491"/>
      <c r="C40" s="505"/>
      <c r="D40" s="497"/>
      <c r="E40" s="508"/>
      <c r="F40" s="140" t="s">
        <v>348</v>
      </c>
      <c r="G40" s="141"/>
      <c r="H40" s="141"/>
      <c r="I40" s="488">
        <v>888</v>
      </c>
      <c r="J40" s="488"/>
      <c r="K40" s="488"/>
      <c r="L40" s="145" t="s">
        <v>300</v>
      </c>
      <c r="M40" s="141"/>
      <c r="N40" s="141"/>
      <c r="O40" s="141"/>
      <c r="P40" s="141"/>
      <c r="Q40" s="141"/>
      <c r="R40" s="141"/>
      <c r="S40" s="141" t="s">
        <v>347</v>
      </c>
      <c r="T40" s="486">
        <v>9300</v>
      </c>
      <c r="U40" s="486"/>
      <c r="V40" s="486"/>
      <c r="W40" s="141" t="s">
        <v>259</v>
      </c>
      <c r="X40" s="141"/>
      <c r="Y40" s="141"/>
      <c r="Z40" s="141"/>
      <c r="AA40" s="141"/>
      <c r="AB40" s="141"/>
      <c r="AC40" s="141"/>
      <c r="AD40" s="141"/>
      <c r="AE40" s="141"/>
      <c r="AF40" s="143"/>
    </row>
    <row r="41" spans="1:32" x14ac:dyDescent="0.15">
      <c r="A41" s="163"/>
      <c r="B41" s="491"/>
      <c r="C41" s="506"/>
      <c r="D41" s="498"/>
      <c r="E41" s="509"/>
      <c r="F41" s="146" t="s">
        <v>349</v>
      </c>
      <c r="G41" s="145"/>
      <c r="H41" s="145"/>
      <c r="I41" s="499">
        <v>1223</v>
      </c>
      <c r="J41" s="499"/>
      <c r="K41" s="499"/>
      <c r="L41" s="145" t="s">
        <v>380</v>
      </c>
      <c r="M41" s="145"/>
      <c r="N41" s="145"/>
      <c r="O41" s="145"/>
      <c r="P41" s="145"/>
      <c r="Q41" s="145"/>
      <c r="R41" s="145"/>
      <c r="S41" s="145" t="s">
        <v>347</v>
      </c>
      <c r="T41" s="489">
        <v>4050</v>
      </c>
      <c r="U41" s="489"/>
      <c r="V41" s="489"/>
      <c r="W41" s="145" t="s">
        <v>259</v>
      </c>
      <c r="X41" s="145"/>
      <c r="Y41" s="145"/>
      <c r="Z41" s="145"/>
      <c r="AA41" s="145"/>
      <c r="AB41" s="145"/>
      <c r="AC41" s="145"/>
      <c r="AD41" s="145"/>
      <c r="AE41" s="145"/>
      <c r="AF41" s="147"/>
    </row>
    <row r="42" spans="1:32" x14ac:dyDescent="0.15">
      <c r="A42" s="163"/>
      <c r="B42" s="491"/>
      <c r="C42" s="96" t="s">
        <v>171</v>
      </c>
      <c r="D42" s="91" t="s">
        <v>242</v>
      </c>
      <c r="E42" s="92">
        <f>(T43+T44+T45)*1000</f>
        <v>16700000</v>
      </c>
      <c r="F42" s="137"/>
      <c r="G42" s="138"/>
      <c r="H42" s="138"/>
      <c r="I42" s="138" t="s">
        <v>256</v>
      </c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AF42" s="156"/>
    </row>
    <row r="43" spans="1:32" x14ac:dyDescent="0.15">
      <c r="A43" s="163"/>
      <c r="B43" s="491"/>
      <c r="C43" s="235"/>
      <c r="D43" s="87"/>
      <c r="E43" s="88"/>
      <c r="F43" s="140" t="s">
        <v>257</v>
      </c>
      <c r="G43" s="141"/>
      <c r="H43" s="141"/>
      <c r="I43" s="485">
        <v>427</v>
      </c>
      <c r="J43" s="485"/>
      <c r="K43" s="485"/>
      <c r="L43" s="141" t="s">
        <v>304</v>
      </c>
      <c r="M43" s="141"/>
      <c r="N43" s="141"/>
      <c r="O43" s="141"/>
      <c r="P43" s="141"/>
      <c r="Q43" s="141"/>
      <c r="R43" s="141"/>
      <c r="S43" s="141" t="s">
        <v>258</v>
      </c>
      <c r="T43" s="486">
        <v>9000</v>
      </c>
      <c r="U43" s="486"/>
      <c r="V43" s="486"/>
      <c r="W43" s="141" t="s">
        <v>259</v>
      </c>
      <c r="AF43" s="156"/>
    </row>
    <row r="44" spans="1:32" x14ac:dyDescent="0.15">
      <c r="A44" s="163"/>
      <c r="B44" s="491"/>
      <c r="C44" s="235"/>
      <c r="D44" s="87"/>
      <c r="E44" s="88"/>
      <c r="F44" s="140" t="s">
        <v>260</v>
      </c>
      <c r="G44" s="141"/>
      <c r="H44" s="141"/>
      <c r="I44" s="488">
        <v>667</v>
      </c>
      <c r="J44" s="488"/>
      <c r="K44" s="488"/>
      <c r="L44" s="145" t="s">
        <v>300</v>
      </c>
      <c r="M44" s="141"/>
      <c r="N44" s="141"/>
      <c r="O44" s="141"/>
      <c r="P44" s="141"/>
      <c r="Q44" s="141"/>
      <c r="R44" s="141"/>
      <c r="S44" s="141" t="s">
        <v>258</v>
      </c>
      <c r="T44" s="486">
        <v>7000</v>
      </c>
      <c r="U44" s="486"/>
      <c r="V44" s="486"/>
      <c r="W44" s="141" t="s">
        <v>259</v>
      </c>
      <c r="AF44" s="156"/>
    </row>
    <row r="45" spans="1:32" x14ac:dyDescent="0.15">
      <c r="A45" s="163"/>
      <c r="B45" s="491"/>
      <c r="C45" s="235"/>
      <c r="D45" s="87"/>
      <c r="E45" s="88"/>
      <c r="F45" s="146" t="s">
        <v>265</v>
      </c>
      <c r="G45" s="145"/>
      <c r="H45" s="145"/>
      <c r="I45" s="499">
        <v>212</v>
      </c>
      <c r="J45" s="499"/>
      <c r="K45" s="499"/>
      <c r="L45" s="145" t="s">
        <v>380</v>
      </c>
      <c r="M45" s="145"/>
      <c r="N45" s="145"/>
      <c r="O45" s="145"/>
      <c r="P45" s="145"/>
      <c r="Q45" s="145"/>
      <c r="R45" s="145"/>
      <c r="S45" s="145" t="s">
        <v>258</v>
      </c>
      <c r="T45" s="489">
        <v>700</v>
      </c>
      <c r="U45" s="489"/>
      <c r="V45" s="489"/>
      <c r="W45" s="145" t="s">
        <v>259</v>
      </c>
      <c r="AF45" s="156"/>
    </row>
    <row r="46" spans="1:32" x14ac:dyDescent="0.15">
      <c r="A46" s="163"/>
      <c r="B46" s="491"/>
      <c r="C46" s="504" t="s">
        <v>182</v>
      </c>
      <c r="D46" s="496" t="s">
        <v>243</v>
      </c>
      <c r="E46" s="507">
        <f>(T47+T48+T49)*1000</f>
        <v>26500000</v>
      </c>
      <c r="F46" s="137"/>
      <c r="G46" s="138"/>
      <c r="H46" s="138"/>
      <c r="I46" s="138" t="s">
        <v>261</v>
      </c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9"/>
    </row>
    <row r="47" spans="1:32" x14ac:dyDescent="0.15">
      <c r="A47" s="163"/>
      <c r="B47" s="491"/>
      <c r="C47" s="505"/>
      <c r="D47" s="497"/>
      <c r="E47" s="508"/>
      <c r="F47" s="140" t="s">
        <v>257</v>
      </c>
      <c r="G47" s="141"/>
      <c r="H47" s="141"/>
      <c r="I47" s="485">
        <v>454</v>
      </c>
      <c r="J47" s="485"/>
      <c r="K47" s="485"/>
      <c r="L47" s="141" t="s">
        <v>326</v>
      </c>
      <c r="M47" s="141"/>
      <c r="N47" s="141"/>
      <c r="O47" s="141"/>
      <c r="P47" s="141"/>
      <c r="Q47" s="141"/>
      <c r="R47" s="141"/>
      <c r="S47" s="141" t="s">
        <v>258</v>
      </c>
      <c r="T47" s="486">
        <v>9500</v>
      </c>
      <c r="U47" s="486"/>
      <c r="V47" s="486"/>
      <c r="W47" s="141" t="s">
        <v>259</v>
      </c>
      <c r="X47" s="141"/>
      <c r="Y47" s="141"/>
      <c r="Z47" s="141"/>
      <c r="AA47" s="141"/>
      <c r="AB47" s="141"/>
      <c r="AC47" s="141"/>
      <c r="AD47" s="141"/>
      <c r="AE47" s="141"/>
      <c r="AF47" s="143"/>
    </row>
    <row r="48" spans="1:32" x14ac:dyDescent="0.15">
      <c r="A48" s="163"/>
      <c r="B48" s="491"/>
      <c r="C48" s="505"/>
      <c r="D48" s="497"/>
      <c r="E48" s="508"/>
      <c r="F48" s="140" t="s">
        <v>260</v>
      </c>
      <c r="G48" s="141"/>
      <c r="H48" s="141"/>
      <c r="I48" s="488">
        <v>1324</v>
      </c>
      <c r="J48" s="488"/>
      <c r="K48" s="488"/>
      <c r="L48" s="145" t="s">
        <v>300</v>
      </c>
      <c r="M48" s="141"/>
      <c r="N48" s="141"/>
      <c r="O48" s="141"/>
      <c r="P48" s="141"/>
      <c r="Q48" s="141"/>
      <c r="R48" s="141"/>
      <c r="S48" s="141" t="s">
        <v>258</v>
      </c>
      <c r="T48" s="486">
        <v>13800</v>
      </c>
      <c r="U48" s="486"/>
      <c r="V48" s="486"/>
      <c r="W48" s="141" t="s">
        <v>259</v>
      </c>
      <c r="X48" s="141"/>
      <c r="Y48" s="141"/>
      <c r="Z48" s="141"/>
      <c r="AA48" s="141"/>
      <c r="AB48" s="141"/>
      <c r="AC48" s="141"/>
      <c r="AD48" s="141"/>
      <c r="AE48" s="141"/>
      <c r="AF48" s="143"/>
    </row>
    <row r="49" spans="1:32" x14ac:dyDescent="0.15">
      <c r="A49" s="163"/>
      <c r="B49" s="491"/>
      <c r="C49" s="506"/>
      <c r="D49" s="498"/>
      <c r="E49" s="509"/>
      <c r="F49" s="146" t="s">
        <v>265</v>
      </c>
      <c r="G49" s="145"/>
      <c r="H49" s="145"/>
      <c r="I49" s="499">
        <v>965</v>
      </c>
      <c r="J49" s="499"/>
      <c r="K49" s="499"/>
      <c r="L49" s="145" t="s">
        <v>380</v>
      </c>
      <c r="M49" s="145"/>
      <c r="N49" s="145"/>
      <c r="O49" s="145"/>
      <c r="P49" s="145"/>
      <c r="Q49" s="145"/>
      <c r="R49" s="145"/>
      <c r="S49" s="145" t="s">
        <v>258</v>
      </c>
      <c r="T49" s="489">
        <v>3200</v>
      </c>
      <c r="U49" s="489"/>
      <c r="V49" s="489"/>
      <c r="W49" s="145" t="s">
        <v>259</v>
      </c>
      <c r="X49" s="145"/>
      <c r="Y49" s="145"/>
      <c r="Z49" s="145"/>
      <c r="AA49" s="141"/>
      <c r="AB49" s="141"/>
      <c r="AC49" s="141"/>
      <c r="AD49" s="141"/>
      <c r="AE49" s="141"/>
      <c r="AF49" s="143"/>
    </row>
    <row r="50" spans="1:32" x14ac:dyDescent="0.15">
      <c r="A50" s="163"/>
      <c r="B50" s="492"/>
      <c r="C50" s="84" t="s">
        <v>183</v>
      </c>
      <c r="D50" s="85" t="s">
        <v>78</v>
      </c>
      <c r="E50" s="92">
        <v>0</v>
      </c>
      <c r="F50" s="137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493"/>
      <c r="T50" s="494"/>
      <c r="U50" s="138"/>
      <c r="V50" s="138"/>
      <c r="W50" s="138"/>
      <c r="X50" s="138"/>
      <c r="Y50" s="138"/>
      <c r="Z50" s="138"/>
      <c r="AA50" s="495"/>
      <c r="AB50" s="495"/>
      <c r="AC50" s="138"/>
      <c r="AD50" s="138"/>
      <c r="AE50" s="138"/>
      <c r="AF50" s="139"/>
    </row>
    <row r="51" spans="1:32" x14ac:dyDescent="0.15">
      <c r="A51" s="163"/>
      <c r="B51" s="504" t="s">
        <v>212</v>
      </c>
      <c r="C51" s="186" t="s">
        <v>79</v>
      </c>
      <c r="D51" s="87"/>
      <c r="E51" s="193">
        <f>SUM(E52:E57)</f>
        <v>780000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x14ac:dyDescent="0.15">
      <c r="A52" s="163"/>
      <c r="B52" s="505"/>
      <c r="C52" s="84" t="s">
        <v>163</v>
      </c>
      <c r="D52" s="85" t="s">
        <v>80</v>
      </c>
      <c r="E52" s="193">
        <v>0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x14ac:dyDescent="0.15">
      <c r="A53" s="163"/>
      <c r="B53" s="505"/>
      <c r="C53" s="84" t="s">
        <v>164</v>
      </c>
      <c r="D53" s="85" t="s">
        <v>81</v>
      </c>
      <c r="E53" s="193">
        <v>150000</v>
      </c>
      <c r="F53" s="158" t="s">
        <v>323</v>
      </c>
      <c r="G53" s="158"/>
      <c r="H53" s="158"/>
      <c r="I53" s="158"/>
      <c r="J53" s="158"/>
      <c r="K53" s="158"/>
      <c r="L53" s="158"/>
      <c r="M53" s="158"/>
      <c r="N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x14ac:dyDescent="0.15">
      <c r="A54" s="163"/>
      <c r="B54" s="505"/>
      <c r="C54" s="84" t="s">
        <v>166</v>
      </c>
      <c r="D54" s="85" t="s">
        <v>82</v>
      </c>
      <c r="E54" s="193">
        <v>630000</v>
      </c>
      <c r="F54" s="158" t="s">
        <v>414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 t="s">
        <v>413</v>
      </c>
      <c r="S54" s="158"/>
      <c r="T54" s="158"/>
      <c r="U54" s="158"/>
      <c r="V54" s="158"/>
      <c r="W54" s="158"/>
      <c r="X54" s="158"/>
      <c r="Y54" s="158"/>
      <c r="Z54" s="158"/>
      <c r="AA54" s="158"/>
      <c r="AB54" s="158" t="s">
        <v>415</v>
      </c>
      <c r="AC54" s="158"/>
      <c r="AD54" s="158"/>
      <c r="AE54" s="158"/>
      <c r="AF54" s="25"/>
    </row>
    <row r="55" spans="1:32" x14ac:dyDescent="0.15">
      <c r="A55" s="163"/>
      <c r="B55" s="505"/>
      <c r="C55" s="84" t="s">
        <v>169</v>
      </c>
      <c r="D55" s="85" t="s">
        <v>79</v>
      </c>
      <c r="E55" s="193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25"/>
    </row>
    <row r="56" spans="1:32" x14ac:dyDescent="0.15">
      <c r="A56" s="163"/>
      <c r="B56" s="505"/>
      <c r="C56" s="84" t="s">
        <v>170</v>
      </c>
      <c r="D56" s="85" t="s">
        <v>83</v>
      </c>
      <c r="E56" s="193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25"/>
    </row>
    <row r="57" spans="1:32" x14ac:dyDescent="0.15">
      <c r="A57" s="98"/>
      <c r="B57" s="506"/>
      <c r="C57" s="84" t="s">
        <v>171</v>
      </c>
      <c r="D57" s="85" t="s">
        <v>83</v>
      </c>
      <c r="E57" s="193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25"/>
    </row>
    <row r="58" spans="1:32" x14ac:dyDescent="0.15">
      <c r="A58" s="172" t="s">
        <v>173</v>
      </c>
      <c r="B58" s="89" t="s">
        <v>227</v>
      </c>
      <c r="C58" s="84"/>
      <c r="D58" s="85"/>
      <c r="E58" s="193">
        <f>E59+E60</f>
        <v>0</v>
      </c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25"/>
    </row>
    <row r="59" spans="1:32" x14ac:dyDescent="0.15">
      <c r="A59" s="163"/>
      <c r="B59" s="90" t="s">
        <v>163</v>
      </c>
      <c r="C59" s="86" t="s">
        <v>227</v>
      </c>
      <c r="D59" s="85"/>
      <c r="E59" s="193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25"/>
    </row>
    <row r="60" spans="1:32" x14ac:dyDescent="0.15">
      <c r="A60" s="163"/>
      <c r="B60" s="81" t="s">
        <v>165</v>
      </c>
      <c r="C60" s="86" t="s">
        <v>79</v>
      </c>
      <c r="D60" s="85"/>
      <c r="E60" s="193">
        <f>SUM(E61:E63)</f>
        <v>0</v>
      </c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25"/>
    </row>
    <row r="61" spans="1:32" x14ac:dyDescent="0.15">
      <c r="A61" s="163"/>
      <c r="B61" s="81"/>
      <c r="C61" s="84" t="s">
        <v>163</v>
      </c>
      <c r="D61" s="85" t="s">
        <v>80</v>
      </c>
      <c r="E61" s="193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25"/>
    </row>
    <row r="62" spans="1:32" x14ac:dyDescent="0.15">
      <c r="A62" s="163"/>
      <c r="B62" s="81"/>
      <c r="C62" s="84" t="s">
        <v>165</v>
      </c>
      <c r="D62" s="85" t="s">
        <v>82</v>
      </c>
      <c r="E62" s="193">
        <v>0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25"/>
    </row>
    <row r="63" spans="1:32" x14ac:dyDescent="0.15">
      <c r="A63" s="163"/>
      <c r="B63" s="81"/>
      <c r="C63" s="84" t="s">
        <v>167</v>
      </c>
      <c r="D63" s="85" t="s">
        <v>79</v>
      </c>
      <c r="E63" s="192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25"/>
    </row>
    <row r="64" spans="1:32" x14ac:dyDescent="0.15">
      <c r="A64" s="187" t="s">
        <v>176</v>
      </c>
      <c r="B64" s="89" t="s">
        <v>5</v>
      </c>
      <c r="C64" s="84"/>
      <c r="D64" s="85"/>
      <c r="E64" s="193">
        <f>I64*1000</f>
        <v>235000</v>
      </c>
      <c r="F64" s="158" t="s">
        <v>289</v>
      </c>
      <c r="G64" s="158"/>
      <c r="H64" s="158"/>
      <c r="I64" s="510">
        <v>235</v>
      </c>
      <c r="J64" s="510"/>
      <c r="K64" s="510"/>
      <c r="L64" s="158" t="s">
        <v>259</v>
      </c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25"/>
    </row>
    <row r="65" spans="1:32" x14ac:dyDescent="0.15">
      <c r="A65" s="187" t="s">
        <v>178</v>
      </c>
      <c r="B65" s="89" t="s">
        <v>6</v>
      </c>
      <c r="C65" s="84"/>
      <c r="D65" s="85"/>
      <c r="E65" s="193">
        <v>1000</v>
      </c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25"/>
    </row>
    <row r="66" spans="1:32" x14ac:dyDescent="0.15">
      <c r="A66" s="187" t="s">
        <v>179</v>
      </c>
      <c r="B66" s="89" t="s">
        <v>7</v>
      </c>
      <c r="C66" s="84"/>
      <c r="D66" s="85"/>
      <c r="E66" s="193">
        <v>50000</v>
      </c>
      <c r="F66" s="158" t="s">
        <v>291</v>
      </c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25"/>
    </row>
    <row r="67" spans="1:32" x14ac:dyDescent="0.15">
      <c r="A67" s="172" t="s">
        <v>181</v>
      </c>
      <c r="B67" s="89" t="s">
        <v>8</v>
      </c>
      <c r="C67" s="84"/>
      <c r="D67" s="85"/>
      <c r="E67" s="193">
        <f>SUM(E68:E70)</f>
        <v>5400000</v>
      </c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25"/>
    </row>
    <row r="68" spans="1:32" x14ac:dyDescent="0.15">
      <c r="A68" s="163"/>
      <c r="B68" s="90" t="s">
        <v>163</v>
      </c>
      <c r="C68" s="86" t="s">
        <v>85</v>
      </c>
      <c r="D68" s="85"/>
      <c r="E68" s="193">
        <v>2000000</v>
      </c>
      <c r="F68" s="158" t="s">
        <v>294</v>
      </c>
      <c r="G68" s="158"/>
      <c r="H68" s="158"/>
      <c r="I68" s="158"/>
      <c r="J68" s="158"/>
      <c r="K68" s="158" t="s">
        <v>391</v>
      </c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25"/>
    </row>
    <row r="69" spans="1:32" x14ac:dyDescent="0.15">
      <c r="A69" s="163"/>
      <c r="B69" s="90" t="s">
        <v>165</v>
      </c>
      <c r="C69" s="86" t="s">
        <v>86</v>
      </c>
      <c r="D69" s="85"/>
      <c r="E69" s="193">
        <v>900000</v>
      </c>
      <c r="F69" s="158" t="s">
        <v>290</v>
      </c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 t="s">
        <v>407</v>
      </c>
      <c r="W69" s="158"/>
      <c r="X69" s="158"/>
      <c r="Y69" s="158"/>
      <c r="Z69" s="158"/>
      <c r="AA69" s="158"/>
      <c r="AB69" s="158"/>
      <c r="AC69" s="158"/>
      <c r="AD69" s="158"/>
      <c r="AE69" s="158"/>
      <c r="AF69" s="25"/>
    </row>
    <row r="70" spans="1:32" x14ac:dyDescent="0.15">
      <c r="A70" s="164"/>
      <c r="B70" s="188" t="s">
        <v>167</v>
      </c>
      <c r="C70" s="189" t="s">
        <v>87</v>
      </c>
      <c r="D70" s="165"/>
      <c r="E70" s="195">
        <v>2500000</v>
      </c>
      <c r="F70" s="190"/>
      <c r="G70" s="190"/>
      <c r="H70" s="190"/>
      <c r="I70" s="190"/>
      <c r="J70" s="190"/>
      <c r="K70" s="190"/>
      <c r="L70" s="190"/>
      <c r="M70" s="190"/>
      <c r="N70" s="190"/>
      <c r="O70" s="190" t="s">
        <v>369</v>
      </c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1"/>
    </row>
    <row r="71" spans="1:32" x14ac:dyDescent="0.15">
      <c r="E71" s="199">
        <f>E2+E58+E64+E65+E66+E67</f>
        <v>470886000</v>
      </c>
    </row>
  </sheetData>
  <mergeCells count="70">
    <mergeCell ref="B51:B57"/>
    <mergeCell ref="I64:K64"/>
    <mergeCell ref="I5:K5"/>
    <mergeCell ref="T5:V5"/>
    <mergeCell ref="I6:K6"/>
    <mergeCell ref="T6:V6"/>
    <mergeCell ref="I9:K9"/>
    <mergeCell ref="T9:V9"/>
    <mergeCell ref="T40:V40"/>
    <mergeCell ref="I10:K10"/>
    <mergeCell ref="T10:V10"/>
    <mergeCell ref="F13:H13"/>
    <mergeCell ref="T13:V13"/>
    <mergeCell ref="F17:H17"/>
    <mergeCell ref="T17:V17"/>
    <mergeCell ref="C4:C6"/>
    <mergeCell ref="C8:C10"/>
    <mergeCell ref="D8:D10"/>
    <mergeCell ref="E4:E6"/>
    <mergeCell ref="E8:E10"/>
    <mergeCell ref="I49:K49"/>
    <mergeCell ref="C12:C13"/>
    <mergeCell ref="E12:E13"/>
    <mergeCell ref="C16:C17"/>
    <mergeCell ref="D16:D17"/>
    <mergeCell ref="E16:E17"/>
    <mergeCell ref="C38:C41"/>
    <mergeCell ref="D38:D41"/>
    <mergeCell ref="E38:E41"/>
    <mergeCell ref="C46:C49"/>
    <mergeCell ref="D46:D49"/>
    <mergeCell ref="E46:E49"/>
    <mergeCell ref="T49:V49"/>
    <mergeCell ref="S50:T50"/>
    <mergeCell ref="AA50:AB50"/>
    <mergeCell ref="D4:D6"/>
    <mergeCell ref="I41:K41"/>
    <mergeCell ref="T41:V41"/>
    <mergeCell ref="I47:K47"/>
    <mergeCell ref="T47:V47"/>
    <mergeCell ref="I48:K48"/>
    <mergeCell ref="T48:V48"/>
    <mergeCell ref="J31:L31"/>
    <mergeCell ref="I37:K37"/>
    <mergeCell ref="T37:V37"/>
    <mergeCell ref="I40:K40"/>
    <mergeCell ref="D12:D13"/>
    <mergeCell ref="I45:K45"/>
    <mergeCell ref="B3:B10"/>
    <mergeCell ref="B11:B19"/>
    <mergeCell ref="B20:B26"/>
    <mergeCell ref="B27:B29"/>
    <mergeCell ref="B30:B50"/>
    <mergeCell ref="I44:K44"/>
    <mergeCell ref="T44:V44"/>
    <mergeCell ref="T45:V45"/>
    <mergeCell ref="I35:K35"/>
    <mergeCell ref="T35:V35"/>
    <mergeCell ref="I36:K36"/>
    <mergeCell ref="T36:V36"/>
    <mergeCell ref="I39:K39"/>
    <mergeCell ref="T39:V39"/>
    <mergeCell ref="AC5:AE5"/>
    <mergeCell ref="T31:U31"/>
    <mergeCell ref="AB31:AC31"/>
    <mergeCell ref="I43:K43"/>
    <mergeCell ref="T43:V43"/>
    <mergeCell ref="AB6:AC6"/>
    <mergeCell ref="AB13:AC13"/>
    <mergeCell ref="AB9:AC9"/>
  </mergeCells>
  <phoneticPr fontId="2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6"/>
  <sheetViews>
    <sheetView topLeftCell="A7" workbookViewId="0">
      <selection activeCell="S35" sqref="S35:U35"/>
    </sheetView>
  </sheetViews>
  <sheetFormatPr defaultRowHeight="13.5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x14ac:dyDescent="0.15">
      <c r="A1" t="s">
        <v>276</v>
      </c>
    </row>
    <row r="2" spans="1:32" x14ac:dyDescent="0.15">
      <c r="A2" s="162" t="s">
        <v>162</v>
      </c>
      <c r="B2" s="79" t="s">
        <v>3</v>
      </c>
      <c r="C2" s="99"/>
      <c r="D2" s="100"/>
      <c r="E2" s="80">
        <f>E3+E7+E18+E27+E36+E46+E30</f>
        <v>69730000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x14ac:dyDescent="0.15">
      <c r="A3" s="163"/>
      <c r="B3" s="490" t="s">
        <v>163</v>
      </c>
      <c r="C3" s="144" t="s">
        <v>286</v>
      </c>
      <c r="D3" s="82"/>
      <c r="E3" s="83">
        <f>SUM(E4:E6)</f>
        <v>0</v>
      </c>
      <c r="F3" s="155"/>
      <c r="AF3" s="156"/>
    </row>
    <row r="4" spans="1:32" x14ac:dyDescent="0.15">
      <c r="A4" s="163"/>
      <c r="B4" s="491"/>
      <c r="C4" s="149" t="s">
        <v>163</v>
      </c>
      <c r="D4" s="148" t="s">
        <v>68</v>
      </c>
      <c r="E4" s="150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x14ac:dyDescent="0.15">
      <c r="A5" s="163"/>
      <c r="B5" s="491"/>
      <c r="C5" s="84" t="s">
        <v>164</v>
      </c>
      <c r="D5" s="85" t="s">
        <v>234</v>
      </c>
      <c r="E5" s="83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26"/>
    </row>
    <row r="6" spans="1:32" x14ac:dyDescent="0.15">
      <c r="A6" s="163"/>
      <c r="B6" s="491"/>
      <c r="C6" s="149" t="s">
        <v>166</v>
      </c>
      <c r="D6" s="148" t="s">
        <v>235</v>
      </c>
      <c r="E6" s="151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70"/>
    </row>
    <row r="7" spans="1:32" x14ac:dyDescent="0.15">
      <c r="A7" s="163"/>
      <c r="B7" s="491" t="s">
        <v>165</v>
      </c>
      <c r="C7" s="86" t="s">
        <v>69</v>
      </c>
      <c r="D7" s="85"/>
      <c r="E7" s="83">
        <f>SUM(E8:E16)</f>
        <v>55900000</v>
      </c>
      <c r="F7" s="155"/>
      <c r="AF7" s="156"/>
    </row>
    <row r="8" spans="1:32" x14ac:dyDescent="0.15">
      <c r="A8" s="163"/>
      <c r="B8" s="491"/>
      <c r="C8" s="504" t="s">
        <v>163</v>
      </c>
      <c r="D8" s="502" t="s">
        <v>285</v>
      </c>
      <c r="E8" s="507">
        <f>(S9+Y9+AC9)*1000</f>
        <v>50500000</v>
      </c>
      <c r="F8" s="137"/>
      <c r="G8" s="138"/>
      <c r="H8" s="138"/>
      <c r="I8" s="138"/>
      <c r="J8" s="138" t="s">
        <v>268</v>
      </c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Z8" s="141"/>
      <c r="AA8" s="141"/>
      <c r="AB8" s="138"/>
      <c r="AC8" s="145"/>
      <c r="AD8" s="138"/>
      <c r="AE8" s="138"/>
      <c r="AF8" s="139"/>
    </row>
    <row r="9" spans="1:32" x14ac:dyDescent="0.15">
      <c r="A9" s="163"/>
      <c r="B9" s="491"/>
      <c r="C9" s="505"/>
      <c r="D9" s="533"/>
      <c r="E9" s="508"/>
      <c r="F9" s="521" t="s">
        <v>269</v>
      </c>
      <c r="G9" s="522"/>
      <c r="H9" s="522"/>
      <c r="I9" s="522"/>
      <c r="J9" s="512">
        <v>7800</v>
      </c>
      <c r="K9" s="512"/>
      <c r="L9" s="512"/>
      <c r="M9" s="145" t="s">
        <v>402</v>
      </c>
      <c r="N9" s="145"/>
      <c r="O9" s="145"/>
      <c r="P9" s="145"/>
      <c r="Q9" s="145"/>
      <c r="R9" s="145" t="s">
        <v>270</v>
      </c>
      <c r="S9" s="489">
        <v>50500</v>
      </c>
      <c r="T9" s="489"/>
      <c r="U9" s="489"/>
      <c r="V9" s="145" t="s">
        <v>259</v>
      </c>
      <c r="W9" s="145"/>
      <c r="X9" s="145"/>
      <c r="Y9" s="487"/>
      <c r="Z9" s="487"/>
      <c r="AA9" s="487"/>
      <c r="AB9" s="145"/>
      <c r="AC9" s="487"/>
      <c r="AD9" s="487"/>
      <c r="AE9" s="487"/>
      <c r="AF9" s="145"/>
    </row>
    <row r="10" spans="1:32" x14ac:dyDescent="0.15">
      <c r="A10" s="163"/>
      <c r="B10" s="491"/>
      <c r="C10" s="504" t="s">
        <v>164</v>
      </c>
      <c r="D10" s="496" t="s">
        <v>70</v>
      </c>
      <c r="E10" s="507"/>
      <c r="F10" s="227"/>
      <c r="G10" s="228"/>
      <c r="H10" s="228"/>
      <c r="I10" s="228"/>
      <c r="J10" s="226"/>
      <c r="K10" s="226"/>
      <c r="L10" s="226"/>
      <c r="M10" s="141"/>
      <c r="N10" s="141"/>
      <c r="O10" s="141"/>
      <c r="P10" s="141"/>
      <c r="Q10" s="141"/>
      <c r="R10" s="141"/>
      <c r="S10" s="142"/>
      <c r="T10" s="142"/>
      <c r="U10" s="142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3"/>
    </row>
    <row r="11" spans="1:32" x14ac:dyDescent="0.15">
      <c r="A11" s="163"/>
      <c r="B11" s="491"/>
      <c r="C11" s="506"/>
      <c r="D11" s="498"/>
      <c r="E11" s="509"/>
      <c r="F11" s="515"/>
      <c r="G11" s="516"/>
      <c r="H11" s="516"/>
      <c r="I11" s="516"/>
      <c r="J11" s="511"/>
      <c r="K11" s="511"/>
      <c r="L11" s="511"/>
      <c r="M11" s="141"/>
      <c r="N11" s="141"/>
      <c r="O11" s="141"/>
      <c r="P11" s="141"/>
      <c r="Q11" s="141"/>
      <c r="R11" s="141"/>
      <c r="S11" s="486"/>
      <c r="T11" s="486"/>
      <c r="U11" s="486"/>
      <c r="V11" s="141"/>
      <c r="W11" s="145"/>
      <c r="X11" s="145"/>
      <c r="Y11" s="145"/>
      <c r="Z11" s="145"/>
      <c r="AA11" s="145"/>
      <c r="AB11" s="145"/>
      <c r="AC11" s="145"/>
      <c r="AD11" s="145"/>
      <c r="AE11" s="145"/>
      <c r="AF11" s="147"/>
    </row>
    <row r="12" spans="1:32" x14ac:dyDescent="0.15">
      <c r="A12" s="163"/>
      <c r="B12" s="491"/>
      <c r="C12" s="84" t="s">
        <v>166</v>
      </c>
      <c r="D12" s="85" t="s">
        <v>236</v>
      </c>
      <c r="E12" s="83"/>
      <c r="F12" s="159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26"/>
    </row>
    <row r="13" spans="1:32" x14ac:dyDescent="0.15">
      <c r="A13" s="163"/>
      <c r="B13" s="491"/>
      <c r="C13" s="504" t="s">
        <v>169</v>
      </c>
      <c r="D13" s="496" t="s">
        <v>237</v>
      </c>
      <c r="E13" s="507">
        <f>S14*1000</f>
        <v>5400000</v>
      </c>
      <c r="F13" s="137"/>
      <c r="G13" s="138"/>
      <c r="H13" s="138"/>
      <c r="I13" s="138"/>
      <c r="J13" s="138" t="s">
        <v>268</v>
      </c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66"/>
    </row>
    <row r="14" spans="1:32" x14ac:dyDescent="0.15">
      <c r="A14" s="163"/>
      <c r="B14" s="491"/>
      <c r="C14" s="505"/>
      <c r="D14" s="497"/>
      <c r="E14" s="508"/>
      <c r="F14" s="515" t="s">
        <v>269</v>
      </c>
      <c r="G14" s="516"/>
      <c r="H14" s="516"/>
      <c r="I14" s="516"/>
      <c r="J14" s="485">
        <v>870</v>
      </c>
      <c r="K14" s="485"/>
      <c r="L14" s="485"/>
      <c r="M14" s="141" t="s">
        <v>402</v>
      </c>
      <c r="N14" s="141"/>
      <c r="O14" s="141"/>
      <c r="P14" s="141"/>
      <c r="Q14" s="141"/>
      <c r="R14" s="141" t="s">
        <v>270</v>
      </c>
      <c r="S14" s="486">
        <v>5400</v>
      </c>
      <c r="T14" s="486"/>
      <c r="U14" s="486"/>
      <c r="V14" s="141" t="s">
        <v>259</v>
      </c>
      <c r="W14" s="141"/>
      <c r="X14" s="141"/>
      <c r="Y14" s="141"/>
      <c r="Z14" s="141"/>
      <c r="AA14" s="141"/>
      <c r="AB14" s="141"/>
      <c r="AC14" s="141"/>
      <c r="AD14" s="141"/>
      <c r="AE14" s="141"/>
      <c r="AF14" s="167"/>
    </row>
    <row r="15" spans="1:32" x14ac:dyDescent="0.15">
      <c r="A15" s="163"/>
      <c r="B15" s="491"/>
      <c r="C15" s="84" t="s">
        <v>170</v>
      </c>
      <c r="D15" s="85" t="s">
        <v>238</v>
      </c>
      <c r="E15" s="83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25"/>
    </row>
    <row r="16" spans="1:32" x14ac:dyDescent="0.15">
      <c r="A16" s="163"/>
      <c r="B16" s="491"/>
      <c r="C16" s="534" t="s">
        <v>171</v>
      </c>
      <c r="D16" s="496" t="s">
        <v>239</v>
      </c>
      <c r="E16" s="507"/>
      <c r="F16" s="227"/>
      <c r="G16" s="228"/>
      <c r="H16" s="228"/>
      <c r="I16" s="228"/>
      <c r="J16" s="226"/>
      <c r="K16" s="226"/>
      <c r="L16" s="226"/>
      <c r="M16" s="141"/>
      <c r="N16" s="141"/>
      <c r="O16" s="141"/>
      <c r="P16" s="141"/>
      <c r="Q16" s="141"/>
      <c r="R16" s="141"/>
      <c r="S16" s="142"/>
      <c r="T16" s="142"/>
      <c r="U16" s="142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67"/>
    </row>
    <row r="17" spans="1:32" x14ac:dyDescent="0.15">
      <c r="A17" s="163"/>
      <c r="B17" s="492"/>
      <c r="C17" s="535"/>
      <c r="D17" s="498"/>
      <c r="E17" s="509"/>
      <c r="F17" s="515"/>
      <c r="G17" s="516"/>
      <c r="H17" s="516"/>
      <c r="I17" s="516"/>
      <c r="J17" s="517"/>
      <c r="K17" s="517"/>
      <c r="L17" s="517"/>
      <c r="M17" s="141"/>
      <c r="N17" s="141"/>
      <c r="O17" s="141"/>
      <c r="P17" s="141"/>
      <c r="Q17" s="141"/>
      <c r="R17" s="141"/>
      <c r="S17" s="486"/>
      <c r="T17" s="486"/>
      <c r="U17" s="486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67"/>
    </row>
    <row r="18" spans="1:32" x14ac:dyDescent="0.15">
      <c r="A18" s="163"/>
      <c r="B18" s="490" t="s">
        <v>167</v>
      </c>
      <c r="C18" s="86" t="s">
        <v>71</v>
      </c>
      <c r="D18" s="85"/>
      <c r="E18" s="83">
        <f t="shared" ref="E18" si="0">SUM(E19:E26)</f>
        <v>0</v>
      </c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25"/>
    </row>
    <row r="19" spans="1:32" outlineLevel="1" x14ac:dyDescent="0.15">
      <c r="A19" s="163"/>
      <c r="B19" s="491"/>
      <c r="C19" s="96" t="s">
        <v>163</v>
      </c>
      <c r="D19" s="91" t="s">
        <v>68</v>
      </c>
      <c r="E19" s="92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60"/>
      <c r="Y19" s="160"/>
      <c r="Z19" s="160"/>
      <c r="AA19" s="160"/>
      <c r="AB19" s="160"/>
      <c r="AC19" s="160"/>
      <c r="AD19" s="160"/>
      <c r="AE19" s="160"/>
      <c r="AF19" s="26"/>
    </row>
    <row r="20" spans="1:32" outlineLevel="1" x14ac:dyDescent="0.15">
      <c r="A20" s="163"/>
      <c r="B20" s="491"/>
      <c r="C20" s="93"/>
      <c r="D20" s="94"/>
      <c r="E20" s="95"/>
      <c r="F20" s="521"/>
      <c r="G20" s="522"/>
      <c r="H20" s="522"/>
      <c r="I20" s="522"/>
      <c r="J20" s="512"/>
      <c r="K20" s="512"/>
      <c r="L20" s="512"/>
      <c r="M20" s="145"/>
      <c r="N20" s="145"/>
      <c r="O20" s="145"/>
      <c r="P20" s="145"/>
      <c r="Q20" s="145"/>
      <c r="R20" s="145"/>
      <c r="S20" s="489"/>
      <c r="T20" s="489"/>
      <c r="U20" s="489"/>
      <c r="V20" s="145"/>
      <c r="W20" s="145"/>
      <c r="X20" s="174"/>
      <c r="Y20" s="174"/>
      <c r="Z20" s="174"/>
      <c r="AA20" s="174"/>
      <c r="AB20" s="174"/>
      <c r="AC20" s="174"/>
      <c r="AD20" s="174"/>
      <c r="AE20" s="174"/>
      <c r="AF20" s="24"/>
    </row>
    <row r="21" spans="1:32" outlineLevel="1" x14ac:dyDescent="0.15">
      <c r="A21" s="163"/>
      <c r="B21" s="491"/>
      <c r="C21" s="84" t="s">
        <v>164</v>
      </c>
      <c r="D21" s="85" t="s">
        <v>70</v>
      </c>
      <c r="E21" s="83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5"/>
    </row>
    <row r="22" spans="1:32" outlineLevel="1" x14ac:dyDescent="0.15">
      <c r="A22" s="163"/>
      <c r="B22" s="491"/>
      <c r="C22" s="84" t="s">
        <v>166</v>
      </c>
      <c r="D22" s="85" t="s">
        <v>236</v>
      </c>
      <c r="E22" s="8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25"/>
    </row>
    <row r="23" spans="1:32" outlineLevel="1" x14ac:dyDescent="0.15">
      <c r="A23" s="163"/>
      <c r="B23" s="491"/>
      <c r="C23" s="96" t="s">
        <v>169</v>
      </c>
      <c r="D23" s="91" t="s">
        <v>237</v>
      </c>
      <c r="E23" s="92"/>
      <c r="F23" s="137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60"/>
      <c r="Y23" s="160"/>
      <c r="Z23" s="160"/>
      <c r="AA23" s="160"/>
      <c r="AB23" s="160"/>
      <c r="AC23" s="160"/>
      <c r="AD23" s="160"/>
      <c r="AE23" s="160"/>
      <c r="AF23" s="26"/>
    </row>
    <row r="24" spans="1:32" outlineLevel="1" x14ac:dyDescent="0.15">
      <c r="A24" s="163"/>
      <c r="B24" s="491"/>
      <c r="C24" s="93"/>
      <c r="D24" s="94"/>
      <c r="E24" s="95"/>
      <c r="F24" s="515"/>
      <c r="G24" s="516"/>
      <c r="H24" s="516"/>
      <c r="I24" s="516"/>
      <c r="J24" s="485"/>
      <c r="K24" s="485"/>
      <c r="L24" s="485"/>
      <c r="M24" s="141"/>
      <c r="N24" s="141"/>
      <c r="O24" s="141"/>
      <c r="P24" s="141"/>
      <c r="Q24" s="141"/>
      <c r="R24" s="141"/>
      <c r="S24" s="486"/>
      <c r="T24" s="486"/>
      <c r="U24" s="486"/>
      <c r="V24" s="141"/>
      <c r="W24" s="141"/>
      <c r="X24" s="174"/>
      <c r="Y24" s="174"/>
      <c r="Z24" s="174"/>
      <c r="AA24" s="174"/>
      <c r="AB24" s="174"/>
      <c r="AC24" s="174"/>
      <c r="AD24" s="174"/>
      <c r="AE24" s="174"/>
      <c r="AF24" s="24"/>
    </row>
    <row r="25" spans="1:32" outlineLevel="1" x14ac:dyDescent="0.15">
      <c r="A25" s="163"/>
      <c r="B25" s="491"/>
      <c r="C25" s="84" t="s">
        <v>170</v>
      </c>
      <c r="D25" s="85" t="s">
        <v>238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outlineLevel="1" x14ac:dyDescent="0.15">
      <c r="A26" s="163"/>
      <c r="B26" s="492"/>
      <c r="C26" s="84" t="s">
        <v>171</v>
      </c>
      <c r="D26" s="85" t="s">
        <v>239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x14ac:dyDescent="0.15">
      <c r="A27" s="163"/>
      <c r="B27" s="490" t="s">
        <v>210</v>
      </c>
      <c r="C27" s="86" t="s">
        <v>72</v>
      </c>
      <c r="D27" s="85"/>
      <c r="E27" s="83">
        <f t="shared" ref="E27" si="1">E28+E29</f>
        <v>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idden="1" outlineLevel="1" x14ac:dyDescent="0.15">
      <c r="A28" s="163"/>
      <c r="B28" s="491"/>
      <c r="C28" s="84" t="s">
        <v>163</v>
      </c>
      <c r="D28" s="85" t="s">
        <v>72</v>
      </c>
      <c r="E28" s="83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25"/>
    </row>
    <row r="29" spans="1:32" hidden="1" outlineLevel="1" x14ac:dyDescent="0.15">
      <c r="A29" s="163"/>
      <c r="B29" s="492"/>
      <c r="C29" s="84" t="s">
        <v>165</v>
      </c>
      <c r="D29" s="85" t="s">
        <v>73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collapsed="1" x14ac:dyDescent="0.15">
      <c r="A30" s="172"/>
      <c r="B30" s="530" t="s">
        <v>211</v>
      </c>
      <c r="C30" s="229" t="s">
        <v>338</v>
      </c>
      <c r="D30" s="97"/>
      <c r="E30" s="83">
        <f>SUM(E31:E34)</f>
        <v>9200000</v>
      </c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25"/>
    </row>
    <row r="31" spans="1:32" x14ac:dyDescent="0.15">
      <c r="A31" s="172"/>
      <c r="B31" s="531"/>
      <c r="C31" s="232" t="s">
        <v>163</v>
      </c>
      <c r="D31" s="518" t="s">
        <v>339</v>
      </c>
      <c r="E31" s="507">
        <f>S32*1000</f>
        <v>8300000</v>
      </c>
      <c r="F31" s="227"/>
      <c r="G31" s="228"/>
      <c r="H31" s="228"/>
      <c r="I31" s="228"/>
      <c r="J31" s="226" t="s">
        <v>268</v>
      </c>
      <c r="K31" s="226"/>
      <c r="L31" s="226"/>
      <c r="M31" s="141"/>
      <c r="N31" s="141"/>
      <c r="O31" s="141"/>
      <c r="P31" s="141"/>
      <c r="Q31" s="141"/>
      <c r="R31" s="141"/>
      <c r="S31" s="142"/>
      <c r="T31" s="142"/>
      <c r="U31" s="142"/>
      <c r="V31" s="141"/>
      <c r="W31" s="141"/>
      <c r="X31" s="158"/>
      <c r="Y31" s="158"/>
      <c r="Z31" s="158"/>
      <c r="AA31" s="158"/>
      <c r="AB31" s="158"/>
      <c r="AC31" s="158"/>
      <c r="AD31" s="158"/>
      <c r="AE31" s="158"/>
      <c r="AF31" s="25"/>
    </row>
    <row r="32" spans="1:32" x14ac:dyDescent="0.15">
      <c r="A32" s="172"/>
      <c r="B32" s="531"/>
      <c r="C32" s="78"/>
      <c r="D32" s="519"/>
      <c r="E32" s="509"/>
      <c r="F32" s="515" t="s">
        <v>332</v>
      </c>
      <c r="G32" s="516"/>
      <c r="H32" s="516"/>
      <c r="I32" s="516"/>
      <c r="J32" s="511">
        <v>4500</v>
      </c>
      <c r="K32" s="511"/>
      <c r="L32" s="511"/>
      <c r="M32" s="141" t="s">
        <v>403</v>
      </c>
      <c r="N32" s="141"/>
      <c r="O32" s="141"/>
      <c r="P32" s="141"/>
      <c r="Q32" s="141"/>
      <c r="R32" s="141" t="s">
        <v>258</v>
      </c>
      <c r="S32" s="486">
        <v>8300</v>
      </c>
      <c r="T32" s="486"/>
      <c r="U32" s="486"/>
      <c r="V32" s="141" t="s">
        <v>259</v>
      </c>
      <c r="W32" s="145"/>
      <c r="X32" s="158"/>
      <c r="Y32" s="158"/>
      <c r="Z32" s="158"/>
      <c r="AA32" s="158"/>
      <c r="AB32" s="158"/>
      <c r="AC32" s="158"/>
      <c r="AD32" s="158"/>
      <c r="AE32" s="158"/>
      <c r="AF32" s="25"/>
    </row>
    <row r="33" spans="1:32" x14ac:dyDescent="0.15">
      <c r="A33" s="172"/>
      <c r="B33" s="531"/>
      <c r="C33" s="231" t="s">
        <v>340</v>
      </c>
      <c r="D33" s="230" t="s">
        <v>341</v>
      </c>
      <c r="E33" s="83"/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25"/>
    </row>
    <row r="34" spans="1:32" x14ac:dyDescent="0.15">
      <c r="A34" s="172"/>
      <c r="B34" s="531"/>
      <c r="C34" s="233" t="s">
        <v>167</v>
      </c>
      <c r="D34" s="502" t="s">
        <v>342</v>
      </c>
      <c r="E34" s="507">
        <f>S35*1000</f>
        <v>900000</v>
      </c>
      <c r="F34" s="227"/>
      <c r="G34" s="228"/>
      <c r="H34" s="228"/>
      <c r="I34" s="228"/>
      <c r="J34" s="226" t="s">
        <v>268</v>
      </c>
      <c r="K34" s="226"/>
      <c r="L34" s="226"/>
      <c r="M34" s="141"/>
      <c r="N34" s="141"/>
      <c r="O34" s="141"/>
      <c r="P34" s="141"/>
      <c r="Q34" s="141"/>
      <c r="R34" s="141"/>
      <c r="S34" s="142"/>
      <c r="T34" s="142"/>
      <c r="U34" s="142"/>
      <c r="V34" s="141"/>
      <c r="W34" s="158"/>
      <c r="X34" s="158"/>
      <c r="Y34" s="158"/>
      <c r="Z34" s="158"/>
      <c r="AA34" s="158"/>
      <c r="AB34" s="158"/>
      <c r="AC34" s="158"/>
      <c r="AD34" s="158"/>
      <c r="AE34" s="158"/>
      <c r="AF34" s="25"/>
    </row>
    <row r="35" spans="1:32" x14ac:dyDescent="0.15">
      <c r="A35" s="172"/>
      <c r="B35" s="532"/>
      <c r="C35" s="234"/>
      <c r="D35" s="503"/>
      <c r="E35" s="509"/>
      <c r="F35" s="515" t="s">
        <v>332</v>
      </c>
      <c r="G35" s="516"/>
      <c r="H35" s="516"/>
      <c r="I35" s="516"/>
      <c r="J35" s="517">
        <v>480</v>
      </c>
      <c r="K35" s="517"/>
      <c r="L35" s="517"/>
      <c r="M35" s="141" t="s">
        <v>403</v>
      </c>
      <c r="N35" s="141"/>
      <c r="O35" s="141"/>
      <c r="P35" s="141"/>
      <c r="Q35" s="141"/>
      <c r="R35" s="141" t="s">
        <v>258</v>
      </c>
      <c r="S35" s="486">
        <v>900</v>
      </c>
      <c r="T35" s="486"/>
      <c r="U35" s="486"/>
      <c r="V35" s="141" t="s">
        <v>259</v>
      </c>
      <c r="W35" s="158"/>
      <c r="X35" s="158"/>
      <c r="Y35" s="158"/>
      <c r="Z35" s="158"/>
      <c r="AA35" s="158"/>
      <c r="AB35" s="158"/>
      <c r="AC35" s="158"/>
      <c r="AD35" s="158"/>
      <c r="AE35" s="158"/>
      <c r="AF35" s="25"/>
    </row>
    <row r="36" spans="1:32" x14ac:dyDescent="0.15">
      <c r="A36" s="172"/>
      <c r="B36" s="526" t="s">
        <v>336</v>
      </c>
      <c r="C36" s="86" t="s">
        <v>74</v>
      </c>
      <c r="D36" s="85"/>
      <c r="E36" s="83">
        <f>SUM(E37:E44)</f>
        <v>4600000</v>
      </c>
      <c r="F36" s="157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25"/>
    </row>
    <row r="37" spans="1:32" x14ac:dyDescent="0.15">
      <c r="A37" s="172"/>
      <c r="B37" s="527"/>
      <c r="C37" s="86" t="s">
        <v>163</v>
      </c>
      <c r="D37" s="85" t="s">
        <v>75</v>
      </c>
      <c r="E37" s="83"/>
      <c r="F37" s="140"/>
      <c r="G37" s="141"/>
      <c r="H37" s="141"/>
      <c r="I37" s="141"/>
      <c r="J37" s="500"/>
      <c r="K37" s="500"/>
      <c r="L37" s="501"/>
      <c r="M37" s="141"/>
      <c r="N37" s="141"/>
      <c r="O37" s="141"/>
      <c r="P37" s="500"/>
      <c r="Q37" s="500"/>
      <c r="R37" s="50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3"/>
    </row>
    <row r="38" spans="1:32" x14ac:dyDescent="0.15">
      <c r="A38" s="172"/>
      <c r="B38" s="527"/>
      <c r="C38" s="86" t="s">
        <v>164</v>
      </c>
      <c r="D38" s="85" t="s">
        <v>76</v>
      </c>
      <c r="E38" s="83"/>
      <c r="F38" s="157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25"/>
    </row>
    <row r="39" spans="1:32" x14ac:dyDescent="0.15">
      <c r="A39" s="172"/>
      <c r="B39" s="527"/>
      <c r="C39" s="86" t="s">
        <v>166</v>
      </c>
      <c r="D39" s="85" t="s">
        <v>77</v>
      </c>
      <c r="E39" s="83"/>
      <c r="F39" s="157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25"/>
    </row>
    <row r="40" spans="1:32" x14ac:dyDescent="0.15">
      <c r="A40" s="172"/>
      <c r="B40" s="527"/>
      <c r="C40" s="86" t="s">
        <v>169</v>
      </c>
      <c r="D40" s="85" t="s">
        <v>240</v>
      </c>
      <c r="E40" s="83"/>
      <c r="F40" s="155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24"/>
    </row>
    <row r="41" spans="1:32" x14ac:dyDescent="0.15">
      <c r="A41" s="172"/>
      <c r="B41" s="527"/>
      <c r="C41" s="173" t="s">
        <v>170</v>
      </c>
      <c r="D41" s="148" t="s">
        <v>241</v>
      </c>
      <c r="E41" s="151">
        <v>4600000</v>
      </c>
      <c r="F41" s="524" t="s">
        <v>333</v>
      </c>
      <c r="G41" s="525"/>
      <c r="H41" s="525"/>
      <c r="I41" s="525"/>
      <c r="J41" s="525"/>
      <c r="K41" s="525"/>
      <c r="L41" s="145" t="s">
        <v>404</v>
      </c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536"/>
      <c r="Z41" s="520"/>
      <c r="AA41" s="536"/>
      <c r="AB41" s="520"/>
      <c r="AC41" s="536"/>
      <c r="AD41" s="520"/>
      <c r="AE41" s="145"/>
      <c r="AF41" s="147"/>
    </row>
    <row r="42" spans="1:32" x14ac:dyDescent="0.15">
      <c r="A42" s="172"/>
      <c r="B42" s="527"/>
      <c r="C42" s="86" t="s">
        <v>171</v>
      </c>
      <c r="D42" s="85" t="s">
        <v>242</v>
      </c>
      <c r="E42" s="83"/>
      <c r="F42" s="155"/>
      <c r="W42" s="520"/>
      <c r="X42" s="520"/>
      <c r="Y42" s="520"/>
      <c r="Z42" s="520"/>
      <c r="AA42" s="520"/>
      <c r="AB42" s="520"/>
      <c r="AC42" s="520"/>
      <c r="AD42" s="520"/>
      <c r="AF42" s="156"/>
    </row>
    <row r="43" spans="1:32" x14ac:dyDescent="0.15">
      <c r="A43" s="172"/>
      <c r="B43" s="527"/>
      <c r="C43" s="173" t="s">
        <v>182</v>
      </c>
      <c r="D43" s="148" t="s">
        <v>243</v>
      </c>
      <c r="E43" s="151"/>
      <c r="F43" s="137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9"/>
    </row>
    <row r="44" spans="1:32" x14ac:dyDescent="0.15">
      <c r="A44" s="172"/>
      <c r="B44" s="527"/>
      <c r="C44" s="504" t="s">
        <v>183</v>
      </c>
      <c r="D44" s="496" t="s">
        <v>78</v>
      </c>
      <c r="E44" s="507">
        <v>0</v>
      </c>
      <c r="F44" s="137"/>
      <c r="G44" s="160"/>
      <c r="H44" s="160"/>
      <c r="I44" s="160"/>
      <c r="J44" s="160"/>
      <c r="K44" s="160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495"/>
      <c r="W44" s="495"/>
      <c r="X44" s="495"/>
      <c r="Y44" s="138"/>
      <c r="Z44" s="138"/>
      <c r="AA44" s="138"/>
      <c r="AB44" s="138"/>
      <c r="AC44" s="138"/>
      <c r="AD44" s="138"/>
      <c r="AE44" s="138"/>
      <c r="AF44" s="139"/>
    </row>
    <row r="45" spans="1:32" x14ac:dyDescent="0.15">
      <c r="A45" s="163"/>
      <c r="B45" s="528"/>
      <c r="C45" s="506"/>
      <c r="D45" s="498"/>
      <c r="E45" s="509"/>
      <c r="Z45" s="145"/>
      <c r="AA45" s="145"/>
      <c r="AB45" s="145"/>
      <c r="AC45" s="145"/>
      <c r="AD45" s="145"/>
      <c r="AE45" s="145"/>
      <c r="AF45" s="147"/>
    </row>
    <row r="46" spans="1:32" x14ac:dyDescent="0.15">
      <c r="A46" s="163"/>
      <c r="B46" s="529" t="s">
        <v>337</v>
      </c>
      <c r="C46" s="186" t="s">
        <v>79</v>
      </c>
      <c r="D46" s="87"/>
      <c r="E46" s="197">
        <f>SUM(E47:E52)</f>
        <v>30000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24"/>
    </row>
    <row r="47" spans="1:32" x14ac:dyDescent="0.15">
      <c r="A47" s="163"/>
      <c r="B47" s="505"/>
      <c r="C47" s="84" t="s">
        <v>163</v>
      </c>
      <c r="D47" s="85" t="s">
        <v>80</v>
      </c>
      <c r="E47" s="193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x14ac:dyDescent="0.15">
      <c r="A48" s="163"/>
      <c r="B48" s="505"/>
      <c r="C48" s="84" t="s">
        <v>164</v>
      </c>
      <c r="D48" s="85" t="s">
        <v>81</v>
      </c>
      <c r="E48" s="193">
        <v>0</v>
      </c>
      <c r="M48" s="169"/>
      <c r="N48" s="169"/>
      <c r="O48" s="169"/>
      <c r="P48" s="169"/>
      <c r="Q48" s="169"/>
      <c r="R48" s="169"/>
      <c r="S48" s="169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9"/>
    </row>
    <row r="49" spans="1:32" x14ac:dyDescent="0.15">
      <c r="A49" s="163"/>
      <c r="B49" s="505"/>
      <c r="C49" s="84" t="s">
        <v>166</v>
      </c>
      <c r="D49" s="85" t="s">
        <v>82</v>
      </c>
      <c r="E49" s="193">
        <v>0</v>
      </c>
      <c r="F49" s="168"/>
      <c r="G49" s="158"/>
      <c r="H49" s="158"/>
      <c r="I49" s="158"/>
      <c r="J49" s="158"/>
      <c r="K49" s="158"/>
      <c r="L49" s="169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x14ac:dyDescent="0.15">
      <c r="A50" s="163"/>
      <c r="B50" s="505"/>
      <c r="C50" s="84" t="s">
        <v>169</v>
      </c>
      <c r="D50" s="85" t="s">
        <v>79</v>
      </c>
      <c r="E50" s="193">
        <v>30000</v>
      </c>
      <c r="F50" s="521" t="s">
        <v>271</v>
      </c>
      <c r="G50" s="522"/>
      <c r="H50" s="522"/>
      <c r="I50" s="522"/>
      <c r="J50" s="522"/>
      <c r="K50" s="522"/>
      <c r="L50" s="145" t="s">
        <v>272</v>
      </c>
      <c r="M50" s="145"/>
      <c r="N50" s="145"/>
      <c r="O50" s="145"/>
      <c r="P50" s="145"/>
      <c r="Q50" s="145"/>
      <c r="R50" s="145"/>
      <c r="S50" s="145"/>
      <c r="T50" s="145"/>
      <c r="U50" s="145"/>
      <c r="V50" s="523">
        <v>30</v>
      </c>
      <c r="W50" s="523"/>
      <c r="X50" s="523"/>
      <c r="Y50" s="145" t="s">
        <v>259</v>
      </c>
      <c r="Z50" s="158"/>
      <c r="AA50" s="158"/>
      <c r="AB50" s="158"/>
      <c r="AC50" s="158"/>
      <c r="AD50" s="158"/>
      <c r="AE50" s="158"/>
      <c r="AF50" s="25"/>
    </row>
    <row r="51" spans="1:32" x14ac:dyDescent="0.15">
      <c r="A51" s="163"/>
      <c r="B51" s="505"/>
      <c r="C51" s="84" t="s">
        <v>170</v>
      </c>
      <c r="D51" s="85" t="s">
        <v>83</v>
      </c>
      <c r="E51" s="193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x14ac:dyDescent="0.15">
      <c r="A52" s="98"/>
      <c r="B52" s="506"/>
      <c r="C52" s="84" t="s">
        <v>171</v>
      </c>
      <c r="D52" s="85" t="s">
        <v>83</v>
      </c>
      <c r="E52" s="193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x14ac:dyDescent="0.15">
      <c r="A53" s="172" t="s">
        <v>173</v>
      </c>
      <c r="B53" s="89" t="s">
        <v>227</v>
      </c>
      <c r="C53" s="84"/>
      <c r="D53" s="85"/>
      <c r="E53" s="193">
        <f>E54+E55</f>
        <v>0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x14ac:dyDescent="0.15">
      <c r="A54" s="163"/>
      <c r="B54" s="90" t="s">
        <v>163</v>
      </c>
      <c r="C54" s="86" t="s">
        <v>227</v>
      </c>
      <c r="D54" s="85"/>
      <c r="E54" s="193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x14ac:dyDescent="0.15">
      <c r="A55" s="163"/>
      <c r="B55" s="81" t="s">
        <v>165</v>
      </c>
      <c r="C55" s="86" t="s">
        <v>79</v>
      </c>
      <c r="D55" s="85"/>
      <c r="E55" s="193">
        <f>SUM(E56:E58)</f>
        <v>0</v>
      </c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25"/>
    </row>
    <row r="56" spans="1:32" x14ac:dyDescent="0.15">
      <c r="A56" s="163"/>
      <c r="B56" s="81"/>
      <c r="C56" s="84" t="s">
        <v>163</v>
      </c>
      <c r="D56" s="85" t="s">
        <v>80</v>
      </c>
      <c r="E56" s="193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25"/>
    </row>
    <row r="57" spans="1:32" x14ac:dyDescent="0.15">
      <c r="A57" s="163"/>
      <c r="B57" s="81"/>
      <c r="C57" s="84" t="s">
        <v>165</v>
      </c>
      <c r="D57" s="85" t="s">
        <v>82</v>
      </c>
      <c r="E57" s="193">
        <v>0</v>
      </c>
      <c r="F57" s="168"/>
      <c r="G57" s="158"/>
      <c r="H57" s="158"/>
      <c r="I57" s="158"/>
      <c r="J57" s="158"/>
      <c r="K57" s="158"/>
      <c r="L57" s="169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25"/>
    </row>
    <row r="58" spans="1:32" x14ac:dyDescent="0.15">
      <c r="A58" s="163"/>
      <c r="B58" s="81"/>
      <c r="C58" s="84" t="s">
        <v>167</v>
      </c>
      <c r="D58" s="85" t="s">
        <v>79</v>
      </c>
      <c r="E58" s="193">
        <v>0</v>
      </c>
      <c r="F58" s="521"/>
      <c r="G58" s="522"/>
      <c r="H58" s="522"/>
      <c r="I58" s="522"/>
      <c r="J58" s="522"/>
      <c r="K58" s="522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523"/>
      <c r="W58" s="523"/>
      <c r="X58" s="523"/>
      <c r="Y58" s="145"/>
      <c r="Z58" s="158"/>
      <c r="AA58" s="158"/>
      <c r="AB58" s="158"/>
      <c r="AC58" s="158"/>
      <c r="AD58" s="158"/>
      <c r="AE58" s="158"/>
      <c r="AF58" s="25"/>
    </row>
    <row r="59" spans="1:32" x14ac:dyDescent="0.15">
      <c r="A59" s="187" t="s">
        <v>176</v>
      </c>
      <c r="B59" s="89" t="s">
        <v>5</v>
      </c>
      <c r="C59" s="84"/>
      <c r="D59" s="85"/>
      <c r="E59" s="193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25"/>
    </row>
    <row r="60" spans="1:32" x14ac:dyDescent="0.15">
      <c r="A60" s="187" t="s">
        <v>178</v>
      </c>
      <c r="B60" s="89" t="s">
        <v>6</v>
      </c>
      <c r="C60" s="84"/>
      <c r="D60" s="85"/>
      <c r="E60" s="193">
        <v>1000</v>
      </c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25"/>
    </row>
    <row r="61" spans="1:32" x14ac:dyDescent="0.15">
      <c r="A61" s="187" t="s">
        <v>179</v>
      </c>
      <c r="B61" s="89" t="s">
        <v>7</v>
      </c>
      <c r="C61" s="84"/>
      <c r="D61" s="85"/>
      <c r="E61" s="193">
        <v>30000</v>
      </c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25"/>
    </row>
    <row r="62" spans="1:32" x14ac:dyDescent="0.15">
      <c r="A62" s="172" t="s">
        <v>181</v>
      </c>
      <c r="B62" s="89" t="s">
        <v>8</v>
      </c>
      <c r="C62" s="84"/>
      <c r="D62" s="85"/>
      <c r="E62" s="193">
        <f>SUM(E63:E65)</f>
        <v>150000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25"/>
    </row>
    <row r="63" spans="1:32" x14ac:dyDescent="0.15">
      <c r="A63" s="163"/>
      <c r="B63" s="90" t="s">
        <v>163</v>
      </c>
      <c r="C63" s="86" t="s">
        <v>85</v>
      </c>
      <c r="D63" s="85"/>
      <c r="E63" s="193">
        <v>50000</v>
      </c>
      <c r="F63" s="158" t="s">
        <v>292</v>
      </c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25"/>
    </row>
    <row r="64" spans="1:32" x14ac:dyDescent="0.15">
      <c r="A64" s="163"/>
      <c r="B64" s="90" t="s">
        <v>165</v>
      </c>
      <c r="C64" s="86" t="s">
        <v>86</v>
      </c>
      <c r="D64" s="85"/>
      <c r="E64" s="193">
        <v>0</v>
      </c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25"/>
    </row>
    <row r="65" spans="1:32" x14ac:dyDescent="0.15">
      <c r="A65" s="164"/>
      <c r="B65" s="188" t="s">
        <v>167</v>
      </c>
      <c r="C65" s="189" t="s">
        <v>87</v>
      </c>
      <c r="D65" s="165"/>
      <c r="E65" s="195">
        <v>100000</v>
      </c>
      <c r="F65" s="190" t="s">
        <v>369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1"/>
    </row>
    <row r="66" spans="1:32" x14ac:dyDescent="0.15">
      <c r="E66" s="199">
        <f>E2+E53+E59+E60+E61+E62</f>
        <v>69911000</v>
      </c>
    </row>
  </sheetData>
  <mergeCells count="65">
    <mergeCell ref="Y9:AA9"/>
    <mergeCell ref="Y41:Z41"/>
    <mergeCell ref="AA41:AB41"/>
    <mergeCell ref="AC41:AD41"/>
    <mergeCell ref="AC9:AE9"/>
    <mergeCell ref="AA42:AD42"/>
    <mergeCell ref="J14:L14"/>
    <mergeCell ref="S14:U14"/>
    <mergeCell ref="J17:L17"/>
    <mergeCell ref="S17:U17"/>
    <mergeCell ref="B18:B26"/>
    <mergeCell ref="F20:I20"/>
    <mergeCell ref="J20:L20"/>
    <mergeCell ref="S20:U20"/>
    <mergeCell ref="F24:I24"/>
    <mergeCell ref="J24:L24"/>
    <mergeCell ref="S24:U24"/>
    <mergeCell ref="J9:L9"/>
    <mergeCell ref="S9:U9"/>
    <mergeCell ref="C10:C11"/>
    <mergeCell ref="D10:D11"/>
    <mergeCell ref="E10:E11"/>
    <mergeCell ref="J11:L11"/>
    <mergeCell ref="S11:U11"/>
    <mergeCell ref="B3:B6"/>
    <mergeCell ref="C8:C9"/>
    <mergeCell ref="D8:D9"/>
    <mergeCell ref="E8:E9"/>
    <mergeCell ref="F11:I11"/>
    <mergeCell ref="B7:B17"/>
    <mergeCell ref="C16:C17"/>
    <mergeCell ref="D16:D17"/>
    <mergeCell ref="E16:E17"/>
    <mergeCell ref="C13:C14"/>
    <mergeCell ref="D13:D14"/>
    <mergeCell ref="E13:E14"/>
    <mergeCell ref="F17:I17"/>
    <mergeCell ref="F9:I9"/>
    <mergeCell ref="F14:I14"/>
    <mergeCell ref="F58:K58"/>
    <mergeCell ref="V58:X58"/>
    <mergeCell ref="B27:B29"/>
    <mergeCell ref="J37:L37"/>
    <mergeCell ref="P37:R37"/>
    <mergeCell ref="F41:K41"/>
    <mergeCell ref="B36:B45"/>
    <mergeCell ref="C44:C45"/>
    <mergeCell ref="D44:D45"/>
    <mergeCell ref="E44:E45"/>
    <mergeCell ref="B46:B52"/>
    <mergeCell ref="F50:K50"/>
    <mergeCell ref="V50:X50"/>
    <mergeCell ref="B30:B35"/>
    <mergeCell ref="F32:I32"/>
    <mergeCell ref="S32:U32"/>
    <mergeCell ref="F35:I35"/>
    <mergeCell ref="J35:L35"/>
    <mergeCell ref="S35:U35"/>
    <mergeCell ref="V44:X44"/>
    <mergeCell ref="D31:D32"/>
    <mergeCell ref="D34:D35"/>
    <mergeCell ref="E31:E32"/>
    <mergeCell ref="E34:E35"/>
    <mergeCell ref="J32:L32"/>
    <mergeCell ref="W42:Z42"/>
  </mergeCells>
  <phoneticPr fontId="2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6"/>
  <sheetViews>
    <sheetView workbookViewId="0">
      <selection activeCell="F37" sqref="F37"/>
    </sheetView>
  </sheetViews>
  <sheetFormatPr defaultRowHeight="13.5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x14ac:dyDescent="0.15">
      <c r="A1" t="s">
        <v>277</v>
      </c>
    </row>
    <row r="2" spans="1:32" x14ac:dyDescent="0.15">
      <c r="A2" s="162" t="s">
        <v>162</v>
      </c>
      <c r="B2" s="79" t="s">
        <v>3</v>
      </c>
      <c r="C2" s="99"/>
      <c r="D2" s="100"/>
      <c r="E2" s="80">
        <f>E3+E7+E14+E21+E27+E36</f>
        <v>12880000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x14ac:dyDescent="0.15">
      <c r="A3" s="163"/>
      <c r="B3" s="490" t="s">
        <v>163</v>
      </c>
      <c r="C3" s="144" t="s">
        <v>286</v>
      </c>
      <c r="D3" s="82"/>
      <c r="E3" s="83">
        <f>SUM(E4:E6)</f>
        <v>0</v>
      </c>
      <c r="F3" s="155"/>
      <c r="AF3" s="156"/>
    </row>
    <row r="4" spans="1:32" hidden="1" outlineLevel="1" x14ac:dyDescent="0.15">
      <c r="A4" s="163"/>
      <c r="B4" s="491"/>
      <c r="C4" s="149" t="s">
        <v>163</v>
      </c>
      <c r="D4" s="148" t="s">
        <v>68</v>
      </c>
      <c r="E4" s="150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hidden="1" outlineLevel="1" x14ac:dyDescent="0.15">
      <c r="A5" s="163"/>
      <c r="B5" s="491"/>
      <c r="C5" s="84" t="s">
        <v>164</v>
      </c>
      <c r="D5" s="85" t="s">
        <v>234</v>
      </c>
      <c r="E5" s="83"/>
      <c r="F5" s="155"/>
      <c r="AF5" s="156"/>
    </row>
    <row r="6" spans="1:32" hidden="1" outlineLevel="1" x14ac:dyDescent="0.15">
      <c r="A6" s="163"/>
      <c r="B6" s="491"/>
      <c r="C6" s="149" t="s">
        <v>166</v>
      </c>
      <c r="D6" s="148" t="s">
        <v>235</v>
      </c>
      <c r="E6" s="151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9"/>
    </row>
    <row r="7" spans="1:32" collapsed="1" x14ac:dyDescent="0.15">
      <c r="A7" s="163"/>
      <c r="B7" s="491" t="s">
        <v>165</v>
      </c>
      <c r="C7" s="86" t="s">
        <v>69</v>
      </c>
      <c r="D7" s="85"/>
      <c r="E7" s="83">
        <f>SUM(E8:E13)</f>
        <v>0</v>
      </c>
      <c r="F7" s="155"/>
      <c r="AF7" s="156"/>
    </row>
    <row r="8" spans="1:32" hidden="1" outlineLevel="1" x14ac:dyDescent="0.15">
      <c r="A8" s="163"/>
      <c r="B8" s="491"/>
      <c r="C8" s="149" t="s">
        <v>163</v>
      </c>
      <c r="D8" s="152" t="s">
        <v>285</v>
      </c>
      <c r="E8" s="151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hidden="1" outlineLevel="1" x14ac:dyDescent="0.15">
      <c r="A9" s="163"/>
      <c r="B9" s="491"/>
      <c r="C9" s="84" t="s">
        <v>164</v>
      </c>
      <c r="D9" s="85" t="s">
        <v>70</v>
      </c>
      <c r="E9" s="83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25"/>
    </row>
    <row r="10" spans="1:32" hidden="1" outlineLevel="1" x14ac:dyDescent="0.15">
      <c r="A10" s="163"/>
      <c r="B10" s="491"/>
      <c r="C10" s="84" t="s">
        <v>166</v>
      </c>
      <c r="D10" s="85" t="s">
        <v>236</v>
      </c>
      <c r="E10" s="83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26"/>
    </row>
    <row r="11" spans="1:32" hidden="1" outlineLevel="1" x14ac:dyDescent="0.15">
      <c r="A11" s="163"/>
      <c r="B11" s="491"/>
      <c r="C11" s="149" t="s">
        <v>169</v>
      </c>
      <c r="D11" s="148" t="s">
        <v>237</v>
      </c>
      <c r="E11" s="15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1:32" hidden="1" outlineLevel="1" x14ac:dyDescent="0.15">
      <c r="A12" s="163"/>
      <c r="B12" s="491"/>
      <c r="C12" s="84" t="s">
        <v>170</v>
      </c>
      <c r="D12" s="85" t="s">
        <v>238</v>
      </c>
      <c r="E12" s="83"/>
      <c r="F12" s="155"/>
      <c r="AF12" s="156"/>
    </row>
    <row r="13" spans="1:32" hidden="1" outlineLevel="1" x14ac:dyDescent="0.15">
      <c r="A13" s="163"/>
      <c r="B13" s="492"/>
      <c r="C13" s="84" t="s">
        <v>171</v>
      </c>
      <c r="D13" s="85" t="s">
        <v>239</v>
      </c>
      <c r="E13" s="8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25"/>
    </row>
    <row r="14" spans="1:32" collapsed="1" x14ac:dyDescent="0.15">
      <c r="A14" s="163"/>
      <c r="B14" s="490" t="s">
        <v>167</v>
      </c>
      <c r="C14" s="86" t="s">
        <v>71</v>
      </c>
      <c r="D14" s="85"/>
      <c r="E14" s="83">
        <f t="shared" ref="E14" si="0">SUM(E15:E20)</f>
        <v>0</v>
      </c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hidden="1" outlineLevel="1" x14ac:dyDescent="0.15">
      <c r="A15" s="163"/>
      <c r="B15" s="491"/>
      <c r="C15" s="84" t="s">
        <v>163</v>
      </c>
      <c r="D15" s="85" t="s">
        <v>68</v>
      </c>
      <c r="E15" s="83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25"/>
    </row>
    <row r="16" spans="1:32" hidden="1" outlineLevel="1" x14ac:dyDescent="0.15">
      <c r="A16" s="163"/>
      <c r="B16" s="491"/>
      <c r="C16" s="84" t="s">
        <v>164</v>
      </c>
      <c r="D16" s="85" t="s">
        <v>70</v>
      </c>
      <c r="E16" s="83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25"/>
    </row>
    <row r="17" spans="1:32" hidden="1" outlineLevel="1" x14ac:dyDescent="0.15">
      <c r="A17" s="163"/>
      <c r="B17" s="491"/>
      <c r="C17" s="84" t="s">
        <v>166</v>
      </c>
      <c r="D17" s="85" t="s">
        <v>236</v>
      </c>
      <c r="E17" s="83"/>
      <c r="F17" s="157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25"/>
    </row>
    <row r="18" spans="1:32" hidden="1" outlineLevel="1" x14ac:dyDescent="0.15">
      <c r="A18" s="163"/>
      <c r="B18" s="491"/>
      <c r="C18" s="84" t="s">
        <v>169</v>
      </c>
      <c r="D18" s="85" t="s">
        <v>237</v>
      </c>
      <c r="E18" s="83"/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25"/>
    </row>
    <row r="19" spans="1:32" hidden="1" outlineLevel="1" x14ac:dyDescent="0.15">
      <c r="A19" s="163"/>
      <c r="B19" s="491"/>
      <c r="C19" s="84" t="s">
        <v>170</v>
      </c>
      <c r="D19" s="85" t="s">
        <v>238</v>
      </c>
      <c r="E19" s="8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hidden="1" outlineLevel="1" x14ac:dyDescent="0.15">
      <c r="A20" s="163"/>
      <c r="B20" s="492"/>
      <c r="C20" s="84" t="s">
        <v>171</v>
      </c>
      <c r="D20" s="85" t="s">
        <v>239</v>
      </c>
      <c r="E20" s="83"/>
      <c r="F20" s="157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25"/>
    </row>
    <row r="21" spans="1:32" collapsed="1" x14ac:dyDescent="0.15">
      <c r="A21" s="163"/>
      <c r="B21" s="490" t="s">
        <v>210</v>
      </c>
      <c r="C21" s="86" t="s">
        <v>72</v>
      </c>
      <c r="D21" s="85"/>
      <c r="E21" s="83">
        <f t="shared" ref="E21" si="1">E22+E26</f>
        <v>12700000</v>
      </c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5"/>
    </row>
    <row r="22" spans="1:32" x14ac:dyDescent="0.15">
      <c r="A22" s="163"/>
      <c r="B22" s="491"/>
      <c r="C22" s="504" t="s">
        <v>163</v>
      </c>
      <c r="D22" s="496" t="s">
        <v>72</v>
      </c>
      <c r="E22" s="507">
        <f>(P23+P24+M25+Y23)*1000</f>
        <v>12700000</v>
      </c>
      <c r="F22" s="175" t="s">
        <v>273</v>
      </c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7"/>
    </row>
    <row r="23" spans="1:32" x14ac:dyDescent="0.15">
      <c r="A23" s="163"/>
      <c r="B23" s="491"/>
      <c r="C23" s="505"/>
      <c r="D23" s="497"/>
      <c r="E23" s="508"/>
      <c r="F23" s="140" t="s">
        <v>274</v>
      </c>
      <c r="G23" s="141"/>
      <c r="H23" s="141" t="s">
        <v>393</v>
      </c>
      <c r="I23" s="141"/>
      <c r="J23" s="141"/>
      <c r="K23" s="141"/>
      <c r="L23" s="141"/>
      <c r="M23" s="141"/>
      <c r="N23" s="141"/>
      <c r="O23" s="141"/>
      <c r="P23" s="500">
        <v>5900</v>
      </c>
      <c r="Q23" s="500"/>
      <c r="R23" s="500"/>
      <c r="S23" s="141" t="s">
        <v>259</v>
      </c>
      <c r="T23" s="141"/>
      <c r="U23" s="141"/>
      <c r="V23" s="141"/>
      <c r="W23" s="141"/>
      <c r="X23" s="141"/>
      <c r="Y23" s="483"/>
      <c r="Z23" s="483"/>
      <c r="AA23" s="483"/>
      <c r="AB23" s="141"/>
      <c r="AC23" s="141"/>
      <c r="AD23" s="141"/>
      <c r="AE23" s="141"/>
      <c r="AF23" s="143"/>
    </row>
    <row r="24" spans="1:32" x14ac:dyDescent="0.15">
      <c r="A24" s="163"/>
      <c r="B24" s="491"/>
      <c r="C24" s="505"/>
      <c r="D24" s="497"/>
      <c r="E24" s="508"/>
      <c r="F24" s="140" t="s">
        <v>275</v>
      </c>
      <c r="G24" s="141"/>
      <c r="H24" s="141" t="s">
        <v>394</v>
      </c>
      <c r="I24" s="141"/>
      <c r="J24" s="141"/>
      <c r="K24" s="141"/>
      <c r="L24" s="141"/>
      <c r="M24" s="141"/>
      <c r="N24" s="142"/>
      <c r="O24" s="142"/>
      <c r="P24" s="500">
        <v>4300</v>
      </c>
      <c r="Q24" s="500"/>
      <c r="R24" s="500"/>
      <c r="S24" s="141" t="s">
        <v>259</v>
      </c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3"/>
    </row>
    <row r="25" spans="1:32" x14ac:dyDescent="0.15">
      <c r="A25" s="163"/>
      <c r="B25" s="491"/>
      <c r="C25" s="506"/>
      <c r="D25" s="498"/>
      <c r="E25" s="509"/>
      <c r="F25" s="140" t="s">
        <v>395</v>
      </c>
      <c r="G25" s="141"/>
      <c r="H25" s="141"/>
      <c r="I25" s="141"/>
      <c r="J25" s="141"/>
      <c r="K25" s="141"/>
      <c r="L25" s="171"/>
      <c r="M25" s="540">
        <v>2500</v>
      </c>
      <c r="N25" s="540"/>
      <c r="O25" s="540"/>
      <c r="P25" s="161" t="s">
        <v>259</v>
      </c>
      <c r="Q25" s="161"/>
      <c r="R25" s="16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3"/>
    </row>
    <row r="26" spans="1:32" x14ac:dyDescent="0.15">
      <c r="A26" s="163"/>
      <c r="B26" s="492"/>
      <c r="C26" s="84" t="s">
        <v>165</v>
      </c>
      <c r="D26" s="85" t="s">
        <v>73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x14ac:dyDescent="0.15">
      <c r="A27" s="163"/>
      <c r="B27" s="490" t="s">
        <v>211</v>
      </c>
      <c r="C27" s="86" t="s">
        <v>74</v>
      </c>
      <c r="D27" s="85"/>
      <c r="E27" s="83">
        <f>SUM(E28:E35)</f>
        <v>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idden="1" outlineLevel="1" x14ac:dyDescent="0.15">
      <c r="A28" s="163"/>
      <c r="B28" s="491"/>
      <c r="C28" s="84" t="s">
        <v>163</v>
      </c>
      <c r="D28" s="85" t="s">
        <v>75</v>
      </c>
      <c r="E28" s="83"/>
      <c r="F28" s="140"/>
      <c r="G28" s="141"/>
      <c r="H28" s="141"/>
      <c r="I28" s="141"/>
      <c r="J28" s="500"/>
      <c r="K28" s="500"/>
      <c r="L28" s="501"/>
      <c r="M28" s="141"/>
      <c r="N28" s="141"/>
      <c r="O28" s="141"/>
      <c r="P28" s="500"/>
      <c r="Q28" s="500"/>
      <c r="R28" s="50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3"/>
    </row>
    <row r="29" spans="1:32" hidden="1" outlineLevel="1" x14ac:dyDescent="0.15">
      <c r="A29" s="163"/>
      <c r="B29" s="491"/>
      <c r="C29" s="84" t="s">
        <v>164</v>
      </c>
      <c r="D29" s="85" t="s">
        <v>76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hidden="1" outlineLevel="1" x14ac:dyDescent="0.15">
      <c r="A30" s="163"/>
      <c r="B30" s="491"/>
      <c r="C30" s="84" t="s">
        <v>166</v>
      </c>
      <c r="D30" s="85" t="s">
        <v>77</v>
      </c>
      <c r="E30" s="83"/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25"/>
    </row>
    <row r="31" spans="1:32" hidden="1" outlineLevel="1" x14ac:dyDescent="0.15">
      <c r="A31" s="163"/>
      <c r="B31" s="491"/>
      <c r="C31" s="84" t="s">
        <v>169</v>
      </c>
      <c r="D31" s="85" t="s">
        <v>240</v>
      </c>
      <c r="E31" s="83"/>
      <c r="F31" s="155"/>
      <c r="AF31" s="156"/>
    </row>
    <row r="32" spans="1:32" hidden="1" outlineLevel="1" x14ac:dyDescent="0.15">
      <c r="A32" s="163"/>
      <c r="B32" s="491"/>
      <c r="C32" s="149" t="s">
        <v>170</v>
      </c>
      <c r="D32" s="148" t="s">
        <v>241</v>
      </c>
      <c r="E32" s="151"/>
      <c r="F32" s="168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70"/>
    </row>
    <row r="33" spans="1:32" hidden="1" outlineLevel="1" x14ac:dyDescent="0.15">
      <c r="A33" s="163"/>
      <c r="B33" s="491"/>
      <c r="C33" s="84" t="s">
        <v>171</v>
      </c>
      <c r="D33" s="85" t="s">
        <v>242</v>
      </c>
      <c r="E33" s="83"/>
      <c r="F33" s="155"/>
      <c r="AF33" s="156"/>
    </row>
    <row r="34" spans="1:32" hidden="1" outlineLevel="1" x14ac:dyDescent="0.15">
      <c r="A34" s="163"/>
      <c r="B34" s="491"/>
      <c r="C34" s="149" t="s">
        <v>182</v>
      </c>
      <c r="D34" s="148" t="s">
        <v>243</v>
      </c>
      <c r="E34" s="151"/>
      <c r="F34" s="137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9"/>
    </row>
    <row r="35" spans="1:32" hidden="1" outlineLevel="1" x14ac:dyDescent="0.15">
      <c r="A35" s="163"/>
      <c r="B35" s="492"/>
      <c r="C35" s="84" t="s">
        <v>183</v>
      </c>
      <c r="D35" s="85" t="s">
        <v>78</v>
      </c>
      <c r="E35" s="83"/>
      <c r="F35" s="168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537"/>
      <c r="T35" s="538"/>
      <c r="U35" s="169"/>
      <c r="V35" s="169"/>
      <c r="W35" s="169"/>
      <c r="X35" s="169"/>
      <c r="Y35" s="169"/>
      <c r="Z35" s="169"/>
      <c r="AA35" s="539"/>
      <c r="AB35" s="539"/>
      <c r="AC35" s="169"/>
      <c r="AD35" s="169"/>
      <c r="AE35" s="169"/>
      <c r="AF35" s="170"/>
    </row>
    <row r="36" spans="1:32" collapsed="1" x14ac:dyDescent="0.15">
      <c r="A36" s="163"/>
      <c r="B36" s="505" t="s">
        <v>212</v>
      </c>
      <c r="C36" s="186" t="s">
        <v>79</v>
      </c>
      <c r="D36" s="87"/>
      <c r="E36" s="197">
        <f>SUM(E37:E42)</f>
        <v>180000</v>
      </c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24"/>
    </row>
    <row r="37" spans="1:32" x14ac:dyDescent="0.15">
      <c r="A37" s="163"/>
      <c r="B37" s="505"/>
      <c r="C37" s="84" t="s">
        <v>163</v>
      </c>
      <c r="D37" s="85" t="s">
        <v>80</v>
      </c>
      <c r="E37" s="193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25"/>
    </row>
    <row r="38" spans="1:32" x14ac:dyDescent="0.15">
      <c r="A38" s="163"/>
      <c r="B38" s="505"/>
      <c r="C38" s="84" t="s">
        <v>164</v>
      </c>
      <c r="D38" s="85" t="s">
        <v>81</v>
      </c>
      <c r="E38" s="193">
        <v>180000</v>
      </c>
      <c r="F38" s="158" t="s">
        <v>293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25"/>
    </row>
    <row r="39" spans="1:32" x14ac:dyDescent="0.15">
      <c r="A39" s="163"/>
      <c r="B39" s="505"/>
      <c r="C39" s="84" t="s">
        <v>166</v>
      </c>
      <c r="D39" s="85" t="s">
        <v>82</v>
      </c>
      <c r="E39" s="193">
        <v>0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25"/>
    </row>
    <row r="40" spans="1:32" x14ac:dyDescent="0.15">
      <c r="A40" s="163"/>
      <c r="B40" s="505"/>
      <c r="C40" s="84" t="s">
        <v>169</v>
      </c>
      <c r="D40" s="85" t="s">
        <v>79</v>
      </c>
      <c r="E40" s="193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25"/>
    </row>
    <row r="41" spans="1:32" x14ac:dyDescent="0.15">
      <c r="A41" s="163"/>
      <c r="B41" s="505"/>
      <c r="C41" s="84" t="s">
        <v>170</v>
      </c>
      <c r="D41" s="85" t="s">
        <v>83</v>
      </c>
      <c r="E41" s="193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25"/>
    </row>
    <row r="42" spans="1:32" x14ac:dyDescent="0.15">
      <c r="A42" s="98"/>
      <c r="B42" s="506"/>
      <c r="C42" s="84" t="s">
        <v>171</v>
      </c>
      <c r="D42" s="85" t="s">
        <v>83</v>
      </c>
      <c r="E42" s="193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25"/>
    </row>
    <row r="43" spans="1:32" x14ac:dyDescent="0.15">
      <c r="A43" s="172" t="s">
        <v>173</v>
      </c>
      <c r="B43" s="89" t="s">
        <v>227</v>
      </c>
      <c r="C43" s="84"/>
      <c r="D43" s="85"/>
      <c r="E43" s="193">
        <f>E44+E45</f>
        <v>0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25"/>
    </row>
    <row r="44" spans="1:32" hidden="1" outlineLevel="1" x14ac:dyDescent="0.15">
      <c r="A44" s="163"/>
      <c r="B44" s="90" t="s">
        <v>163</v>
      </c>
      <c r="C44" s="86" t="s">
        <v>227</v>
      </c>
      <c r="D44" s="85"/>
      <c r="E44" s="193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25"/>
    </row>
    <row r="45" spans="1:32" hidden="1" outlineLevel="1" x14ac:dyDescent="0.15">
      <c r="A45" s="163"/>
      <c r="B45" s="81" t="s">
        <v>165</v>
      </c>
      <c r="C45" s="86" t="s">
        <v>79</v>
      </c>
      <c r="D45" s="85"/>
      <c r="E45" s="193">
        <f>SUM(E46:E48)</f>
        <v>0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25"/>
    </row>
    <row r="46" spans="1:32" hidden="1" outlineLevel="1" x14ac:dyDescent="0.15">
      <c r="A46" s="163"/>
      <c r="B46" s="81"/>
      <c r="C46" s="84" t="s">
        <v>163</v>
      </c>
      <c r="D46" s="85" t="s">
        <v>80</v>
      </c>
      <c r="E46" s="193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25"/>
    </row>
    <row r="47" spans="1:32" hidden="1" outlineLevel="1" x14ac:dyDescent="0.15">
      <c r="A47" s="163"/>
      <c r="B47" s="81"/>
      <c r="C47" s="84" t="s">
        <v>165</v>
      </c>
      <c r="D47" s="85" t="s">
        <v>82</v>
      </c>
      <c r="E47" s="193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hidden="1" outlineLevel="1" x14ac:dyDescent="0.15">
      <c r="A48" s="163"/>
      <c r="B48" s="81"/>
      <c r="C48" s="84" t="s">
        <v>167</v>
      </c>
      <c r="D48" s="85" t="s">
        <v>79</v>
      </c>
      <c r="E48" s="193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25"/>
    </row>
    <row r="49" spans="1:32" collapsed="1" x14ac:dyDescent="0.15">
      <c r="A49" s="187" t="s">
        <v>176</v>
      </c>
      <c r="B49" s="89" t="s">
        <v>5</v>
      </c>
      <c r="C49" s="84"/>
      <c r="D49" s="85"/>
      <c r="E49" s="193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x14ac:dyDescent="0.15">
      <c r="A50" s="187" t="s">
        <v>178</v>
      </c>
      <c r="B50" s="89" t="s">
        <v>6</v>
      </c>
      <c r="C50" s="84"/>
      <c r="D50" s="85"/>
      <c r="E50" s="193">
        <v>1000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25"/>
    </row>
    <row r="51" spans="1:32" x14ac:dyDescent="0.15">
      <c r="A51" s="187" t="s">
        <v>179</v>
      </c>
      <c r="B51" s="89" t="s">
        <v>7</v>
      </c>
      <c r="C51" s="84"/>
      <c r="D51" s="85"/>
      <c r="E51" s="193">
        <v>1000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x14ac:dyDescent="0.15">
      <c r="A52" s="172" t="s">
        <v>181</v>
      </c>
      <c r="B52" s="89" t="s">
        <v>8</v>
      </c>
      <c r="C52" s="84"/>
      <c r="D52" s="85"/>
      <c r="E52" s="193">
        <f>SUM(E53:E55)</f>
        <v>5000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x14ac:dyDescent="0.15">
      <c r="A53" s="163"/>
      <c r="B53" s="90" t="s">
        <v>163</v>
      </c>
      <c r="C53" s="86" t="s">
        <v>85</v>
      </c>
      <c r="D53" s="85"/>
      <c r="E53" s="193">
        <v>0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x14ac:dyDescent="0.15">
      <c r="A54" s="163"/>
      <c r="B54" s="90" t="s">
        <v>165</v>
      </c>
      <c r="C54" s="86" t="s">
        <v>86</v>
      </c>
      <c r="D54" s="85"/>
      <c r="E54" s="193">
        <v>0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x14ac:dyDescent="0.15">
      <c r="A55" s="164"/>
      <c r="B55" s="188" t="s">
        <v>167</v>
      </c>
      <c r="C55" s="189" t="s">
        <v>87</v>
      </c>
      <c r="D55" s="165"/>
      <c r="E55" s="196">
        <v>5000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1"/>
    </row>
    <row r="56" spans="1:32" x14ac:dyDescent="0.15">
      <c r="E56" s="199">
        <f>E2+E43+E49+E50+E51+E52</f>
        <v>12887000</v>
      </c>
    </row>
  </sheetData>
  <mergeCells count="17">
    <mergeCell ref="B36:B42"/>
    <mergeCell ref="B3:B6"/>
    <mergeCell ref="B7:B13"/>
    <mergeCell ref="B14:B20"/>
    <mergeCell ref="B21:B26"/>
    <mergeCell ref="B27:B35"/>
    <mergeCell ref="C22:C25"/>
    <mergeCell ref="D22:D25"/>
    <mergeCell ref="E22:E25"/>
    <mergeCell ref="S35:T35"/>
    <mergeCell ref="AA35:AB35"/>
    <mergeCell ref="J28:L28"/>
    <mergeCell ref="P28:R28"/>
    <mergeCell ref="P23:R23"/>
    <mergeCell ref="P24:R24"/>
    <mergeCell ref="M25:O25"/>
    <mergeCell ref="Y23:AA23"/>
  </mergeCells>
  <phoneticPr fontId="2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56"/>
  <sheetViews>
    <sheetView topLeftCell="A4" workbookViewId="0">
      <selection activeCell="M21" sqref="M21"/>
    </sheetView>
  </sheetViews>
  <sheetFormatPr defaultRowHeight="15" customHeight="1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ht="15" customHeight="1" x14ac:dyDescent="0.15">
      <c r="A1" t="s">
        <v>283</v>
      </c>
    </row>
    <row r="2" spans="1:32" ht="15" customHeight="1" x14ac:dyDescent="0.15">
      <c r="A2" s="162" t="s">
        <v>162</v>
      </c>
      <c r="B2" s="79" t="s">
        <v>3</v>
      </c>
      <c r="C2" s="99"/>
      <c r="D2" s="100"/>
      <c r="E2" s="80">
        <f>E3+E7+E14+E24+E27+E36</f>
        <v>83700000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ht="15" customHeight="1" outlineLevel="1" x14ac:dyDescent="0.15">
      <c r="A3" s="163"/>
      <c r="B3" s="490" t="s">
        <v>163</v>
      </c>
      <c r="C3" s="144" t="s">
        <v>286</v>
      </c>
      <c r="D3" s="82"/>
      <c r="E3" s="83">
        <f>SUM(E4:E6)</f>
        <v>0</v>
      </c>
      <c r="F3" s="155"/>
      <c r="AF3" s="156"/>
    </row>
    <row r="4" spans="1:32" ht="15" customHeight="1" outlineLevel="1" x14ac:dyDescent="0.15">
      <c r="A4" s="163"/>
      <c r="B4" s="491"/>
      <c r="C4" s="149" t="s">
        <v>163</v>
      </c>
      <c r="D4" s="148" t="s">
        <v>68</v>
      </c>
      <c r="E4" s="150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ht="15" customHeight="1" outlineLevel="1" x14ac:dyDescent="0.15">
      <c r="A5" s="163"/>
      <c r="B5" s="491"/>
      <c r="C5" s="84" t="s">
        <v>164</v>
      </c>
      <c r="D5" s="85" t="s">
        <v>234</v>
      </c>
      <c r="E5" s="83"/>
      <c r="F5" s="155"/>
      <c r="AF5" s="156"/>
    </row>
    <row r="6" spans="1:32" ht="15" customHeight="1" outlineLevel="1" x14ac:dyDescent="0.15">
      <c r="A6" s="163"/>
      <c r="B6" s="491"/>
      <c r="C6" s="149" t="s">
        <v>166</v>
      </c>
      <c r="D6" s="148" t="s">
        <v>235</v>
      </c>
      <c r="E6" s="151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9"/>
    </row>
    <row r="7" spans="1:32" ht="15" customHeight="1" x14ac:dyDescent="0.15">
      <c r="A7" s="163"/>
      <c r="B7" s="491" t="s">
        <v>165</v>
      </c>
      <c r="C7" s="86" t="s">
        <v>69</v>
      </c>
      <c r="D7" s="85"/>
      <c r="E7" s="83">
        <f>SUM(E8:E13)</f>
        <v>0</v>
      </c>
      <c r="F7" s="155"/>
      <c r="AF7" s="156"/>
    </row>
    <row r="8" spans="1:32" ht="15" customHeight="1" outlineLevel="1" x14ac:dyDescent="0.15">
      <c r="A8" s="163"/>
      <c r="B8" s="491"/>
      <c r="C8" s="149" t="s">
        <v>163</v>
      </c>
      <c r="D8" s="152" t="s">
        <v>285</v>
      </c>
      <c r="E8" s="151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ht="15" customHeight="1" outlineLevel="1" x14ac:dyDescent="0.15">
      <c r="A9" s="163"/>
      <c r="B9" s="491"/>
      <c r="C9" s="84" t="s">
        <v>164</v>
      </c>
      <c r="D9" s="85" t="s">
        <v>70</v>
      </c>
      <c r="E9" s="83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25"/>
    </row>
    <row r="10" spans="1:32" ht="15" customHeight="1" outlineLevel="1" x14ac:dyDescent="0.15">
      <c r="A10" s="163"/>
      <c r="B10" s="491"/>
      <c r="C10" s="84" t="s">
        <v>166</v>
      </c>
      <c r="D10" s="85" t="s">
        <v>236</v>
      </c>
      <c r="E10" s="83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26"/>
    </row>
    <row r="11" spans="1:32" ht="15" customHeight="1" outlineLevel="1" x14ac:dyDescent="0.15">
      <c r="A11" s="163"/>
      <c r="B11" s="491"/>
      <c r="C11" s="149" t="s">
        <v>169</v>
      </c>
      <c r="D11" s="148" t="s">
        <v>237</v>
      </c>
      <c r="E11" s="15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1:32" ht="15" customHeight="1" outlineLevel="1" x14ac:dyDescent="0.15">
      <c r="A12" s="163"/>
      <c r="B12" s="491"/>
      <c r="C12" s="84" t="s">
        <v>170</v>
      </c>
      <c r="D12" s="85" t="s">
        <v>238</v>
      </c>
      <c r="E12" s="83"/>
      <c r="F12" s="155"/>
      <c r="AF12" s="156"/>
    </row>
    <row r="13" spans="1:32" ht="15" customHeight="1" outlineLevel="1" x14ac:dyDescent="0.15">
      <c r="A13" s="163"/>
      <c r="B13" s="492"/>
      <c r="C13" s="84" t="s">
        <v>171</v>
      </c>
      <c r="D13" s="85" t="s">
        <v>239</v>
      </c>
      <c r="E13" s="8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25"/>
    </row>
    <row r="14" spans="1:32" ht="15" customHeight="1" x14ac:dyDescent="0.15">
      <c r="A14" s="163"/>
      <c r="B14" s="490" t="s">
        <v>167</v>
      </c>
      <c r="C14" s="86" t="s">
        <v>71</v>
      </c>
      <c r="D14" s="85"/>
      <c r="E14" s="83">
        <f>SUM(E15:E23)</f>
        <v>65900000</v>
      </c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ht="15" customHeight="1" x14ac:dyDescent="0.15">
      <c r="A15" s="163"/>
      <c r="B15" s="491"/>
      <c r="C15" s="504" t="s">
        <v>163</v>
      </c>
      <c r="D15" s="496" t="s">
        <v>68</v>
      </c>
      <c r="E15" s="507">
        <f>(U16+U17+Z1+AD177)*1000</f>
        <v>59500000</v>
      </c>
      <c r="F15" s="137"/>
      <c r="G15" s="138"/>
      <c r="H15" s="138"/>
      <c r="I15" s="138"/>
      <c r="J15" s="138" t="s">
        <v>278</v>
      </c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9"/>
    </row>
    <row r="16" spans="1:32" ht="15" customHeight="1" x14ac:dyDescent="0.15">
      <c r="A16" s="163"/>
      <c r="B16" s="491"/>
      <c r="C16" s="505"/>
      <c r="D16" s="497"/>
      <c r="E16" s="508"/>
      <c r="F16" s="515" t="s">
        <v>327</v>
      </c>
      <c r="G16" s="516"/>
      <c r="H16" s="516"/>
      <c r="I16" s="516"/>
      <c r="J16" s="511">
        <v>9060</v>
      </c>
      <c r="K16" s="511"/>
      <c r="L16" s="511"/>
      <c r="M16" s="141" t="s">
        <v>417</v>
      </c>
      <c r="N16" s="141"/>
      <c r="O16" s="141"/>
      <c r="P16" s="141"/>
      <c r="Q16" s="141"/>
      <c r="R16" s="141"/>
      <c r="S16" s="141"/>
      <c r="T16" s="141" t="s">
        <v>270</v>
      </c>
      <c r="U16" s="486">
        <v>59500</v>
      </c>
      <c r="V16" s="486"/>
      <c r="W16" s="486"/>
      <c r="X16" s="141" t="s">
        <v>259</v>
      </c>
      <c r="Y16" s="142"/>
      <c r="AA16" s="141"/>
      <c r="AB16" s="141"/>
      <c r="AC16" s="142"/>
      <c r="AD16" s="145"/>
      <c r="AE16" s="142"/>
      <c r="AF16" s="143"/>
    </row>
    <row r="17" spans="1:32" ht="15" customHeight="1" x14ac:dyDescent="0.15">
      <c r="A17" s="163"/>
      <c r="B17" s="491"/>
      <c r="C17" s="218"/>
      <c r="D17" s="220"/>
      <c r="E17" s="219"/>
      <c r="F17" s="221"/>
      <c r="G17" s="19"/>
      <c r="H17" s="19"/>
      <c r="I17" s="19"/>
      <c r="J17" s="511"/>
      <c r="K17" s="511"/>
      <c r="L17" s="511"/>
      <c r="M17" s="141"/>
      <c r="N17" s="141"/>
      <c r="O17" s="141"/>
      <c r="P17" s="141"/>
      <c r="Q17" s="141"/>
      <c r="R17" s="141"/>
      <c r="S17" s="141"/>
      <c r="T17" s="141"/>
      <c r="U17" s="486"/>
      <c r="V17" s="486"/>
      <c r="W17" s="486"/>
      <c r="X17" s="141"/>
      <c r="Y17" s="142"/>
      <c r="Z17" s="487"/>
      <c r="AA17" s="487"/>
      <c r="AB17" s="487"/>
      <c r="AC17" s="223"/>
      <c r="AD17" s="541"/>
      <c r="AE17" s="541"/>
      <c r="AF17" s="224"/>
    </row>
    <row r="18" spans="1:32" ht="15" customHeight="1" x14ac:dyDescent="0.15">
      <c r="A18" s="163"/>
      <c r="B18" s="491"/>
      <c r="C18" s="84" t="s">
        <v>164</v>
      </c>
      <c r="D18" s="85" t="s">
        <v>70</v>
      </c>
      <c r="E18" s="83">
        <v>0</v>
      </c>
      <c r="F18" s="515" t="s">
        <v>218</v>
      </c>
      <c r="G18" s="516"/>
      <c r="H18" s="516"/>
      <c r="I18" s="516"/>
      <c r="J18" s="511">
        <v>7800</v>
      </c>
      <c r="K18" s="511"/>
      <c r="L18" s="511"/>
      <c r="M18" s="141" t="s">
        <v>418</v>
      </c>
      <c r="N18" s="141"/>
      <c r="O18" s="141"/>
      <c r="P18" s="141"/>
      <c r="Q18" s="141"/>
      <c r="R18" s="141"/>
      <c r="S18" s="141"/>
      <c r="T18" s="141" t="s">
        <v>258</v>
      </c>
      <c r="U18" s="486">
        <v>0</v>
      </c>
      <c r="V18" s="486"/>
      <c r="W18" s="486"/>
      <c r="X18" s="141" t="s">
        <v>259</v>
      </c>
      <c r="Y18" s="158"/>
      <c r="Z18" s="158"/>
      <c r="AA18" s="158"/>
      <c r="AB18" s="158"/>
      <c r="AC18" s="158"/>
      <c r="AD18" s="158"/>
      <c r="AE18" s="158"/>
      <c r="AF18" s="25"/>
    </row>
    <row r="19" spans="1:32" ht="15" customHeight="1" x14ac:dyDescent="0.15">
      <c r="A19" s="163"/>
      <c r="B19" s="491"/>
      <c r="C19" s="84" t="s">
        <v>166</v>
      </c>
      <c r="D19" s="85" t="s">
        <v>236</v>
      </c>
      <c r="E19" s="8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ht="15" customHeight="1" x14ac:dyDescent="0.15">
      <c r="A20" s="163"/>
      <c r="B20" s="491"/>
      <c r="C20" s="96" t="s">
        <v>169</v>
      </c>
      <c r="D20" s="91" t="s">
        <v>237</v>
      </c>
      <c r="E20" s="92">
        <f>(U20+U21)*1000</f>
        <v>6400000</v>
      </c>
      <c r="F20" s="542" t="s">
        <v>328</v>
      </c>
      <c r="G20" s="543"/>
      <c r="H20" s="543"/>
      <c r="I20" s="543"/>
      <c r="J20" s="544">
        <v>960</v>
      </c>
      <c r="K20" s="544"/>
      <c r="L20" s="544"/>
      <c r="M20" s="141" t="s">
        <v>417</v>
      </c>
      <c r="N20" s="141"/>
      <c r="O20" s="141"/>
      <c r="P20" s="141"/>
      <c r="Q20" s="141"/>
      <c r="R20" s="141"/>
      <c r="S20" s="225"/>
      <c r="T20" s="225" t="s">
        <v>279</v>
      </c>
      <c r="U20" s="545">
        <v>6400</v>
      </c>
      <c r="V20" s="546"/>
      <c r="W20" s="546"/>
      <c r="X20" s="138" t="s">
        <v>280</v>
      </c>
      <c r="Y20" s="138"/>
      <c r="Z20" s="138"/>
      <c r="AA20" s="138"/>
      <c r="AB20" s="138"/>
      <c r="AC20" s="138"/>
      <c r="AD20" s="138"/>
      <c r="AE20" s="138"/>
      <c r="AF20" s="166"/>
    </row>
    <row r="21" spans="1:32" ht="15" customHeight="1" x14ac:dyDescent="0.15">
      <c r="A21" s="163"/>
      <c r="B21" s="491"/>
      <c r="C21" s="93"/>
      <c r="D21" s="94"/>
      <c r="E21" s="95"/>
      <c r="F21" s="547"/>
      <c r="G21" s="548"/>
      <c r="H21" s="548"/>
      <c r="I21" s="548"/>
      <c r="J21" s="549"/>
      <c r="K21" s="549"/>
      <c r="L21" s="549"/>
      <c r="M21" s="141"/>
      <c r="N21" s="141"/>
      <c r="O21" s="141"/>
      <c r="P21" s="141"/>
      <c r="Q21" s="141"/>
      <c r="R21" s="141"/>
      <c r="S21" s="142"/>
      <c r="T21" s="142"/>
      <c r="U21" s="486"/>
      <c r="V21" s="501"/>
      <c r="W21" s="501"/>
      <c r="X21" s="141"/>
      <c r="Y21" s="141"/>
      <c r="Z21" s="141"/>
      <c r="AA21" s="141"/>
      <c r="AB21" s="141"/>
      <c r="AC21" s="141"/>
      <c r="AD21" s="141"/>
      <c r="AE21" s="141"/>
      <c r="AF21" s="167"/>
    </row>
    <row r="22" spans="1:32" ht="15" customHeight="1" x14ac:dyDescent="0.15">
      <c r="A22" s="163"/>
      <c r="B22" s="491"/>
      <c r="C22" s="84" t="s">
        <v>170</v>
      </c>
      <c r="D22" s="85" t="s">
        <v>238</v>
      </c>
      <c r="E22" s="8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25"/>
    </row>
    <row r="23" spans="1:32" ht="15" customHeight="1" x14ac:dyDescent="0.15">
      <c r="A23" s="163"/>
      <c r="B23" s="492"/>
      <c r="C23" s="84" t="s">
        <v>171</v>
      </c>
      <c r="D23" s="85" t="s">
        <v>239</v>
      </c>
      <c r="E23" s="83">
        <v>0</v>
      </c>
      <c r="F23" s="515" t="s">
        <v>218</v>
      </c>
      <c r="G23" s="516"/>
      <c r="H23" s="516"/>
      <c r="I23" s="516"/>
      <c r="J23" s="485">
        <v>870</v>
      </c>
      <c r="K23" s="485"/>
      <c r="L23" s="485"/>
      <c r="M23" s="141" t="s">
        <v>372</v>
      </c>
      <c r="N23" s="141"/>
      <c r="O23" s="141"/>
      <c r="P23" s="141"/>
      <c r="Q23" s="141"/>
      <c r="R23" s="141"/>
      <c r="S23" s="141"/>
      <c r="T23" s="141" t="s">
        <v>258</v>
      </c>
      <c r="U23" s="486">
        <v>0</v>
      </c>
      <c r="V23" s="486"/>
      <c r="W23" s="486"/>
      <c r="X23" s="141" t="s">
        <v>259</v>
      </c>
      <c r="Y23" s="158"/>
      <c r="Z23" s="158"/>
      <c r="AA23" s="158"/>
      <c r="AB23" s="158"/>
      <c r="AC23" s="158"/>
      <c r="AD23" s="158"/>
      <c r="AE23" s="158"/>
      <c r="AF23" s="25"/>
    </row>
    <row r="24" spans="1:32" ht="15" customHeight="1" x14ac:dyDescent="0.15">
      <c r="A24" s="163"/>
      <c r="B24" s="490" t="s">
        <v>210</v>
      </c>
      <c r="C24" s="86" t="s">
        <v>72</v>
      </c>
      <c r="D24" s="85"/>
      <c r="E24" s="83">
        <f t="shared" ref="E24" si="0">E25+E26</f>
        <v>0</v>
      </c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25"/>
    </row>
    <row r="25" spans="1:32" ht="15" customHeight="1" outlineLevel="1" x14ac:dyDescent="0.15">
      <c r="A25" s="163"/>
      <c r="B25" s="491"/>
      <c r="C25" s="84" t="s">
        <v>163</v>
      </c>
      <c r="D25" s="85" t="s">
        <v>72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ht="15" customHeight="1" outlineLevel="1" x14ac:dyDescent="0.15">
      <c r="A26" s="163"/>
      <c r="B26" s="492"/>
      <c r="C26" s="84" t="s">
        <v>165</v>
      </c>
      <c r="D26" s="85" t="s">
        <v>73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ht="15" customHeight="1" x14ac:dyDescent="0.15">
      <c r="A27" s="163"/>
      <c r="B27" s="490" t="s">
        <v>211</v>
      </c>
      <c r="C27" s="86" t="s">
        <v>74</v>
      </c>
      <c r="D27" s="85"/>
      <c r="E27" s="83">
        <f>SUM(E28:E35)</f>
        <v>17500000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t="15" customHeight="1" x14ac:dyDescent="0.15">
      <c r="A28" s="163"/>
      <c r="B28" s="491"/>
      <c r="C28" s="84" t="s">
        <v>163</v>
      </c>
      <c r="D28" s="85" t="s">
        <v>75</v>
      </c>
      <c r="E28" s="83"/>
      <c r="F28" s="140"/>
      <c r="G28" s="141"/>
      <c r="H28" s="141"/>
      <c r="I28" s="141"/>
      <c r="J28" s="500"/>
      <c r="K28" s="500"/>
      <c r="L28" s="501"/>
      <c r="M28" s="141"/>
      <c r="N28" s="141"/>
      <c r="O28" s="141"/>
      <c r="P28" s="500"/>
      <c r="Q28" s="500"/>
      <c r="R28" s="50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3"/>
    </row>
    <row r="29" spans="1:32" ht="15" customHeight="1" x14ac:dyDescent="0.15">
      <c r="A29" s="163"/>
      <c r="B29" s="491"/>
      <c r="C29" s="84" t="s">
        <v>164</v>
      </c>
      <c r="D29" s="85" t="s">
        <v>76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ht="15" customHeight="1" x14ac:dyDescent="0.15">
      <c r="A30" s="163"/>
      <c r="B30" s="491"/>
      <c r="C30" s="84" t="s">
        <v>166</v>
      </c>
      <c r="D30" s="85" t="s">
        <v>77</v>
      </c>
      <c r="E30" s="83">
        <v>700000</v>
      </c>
      <c r="F30" s="168" t="s">
        <v>281</v>
      </c>
      <c r="G30" s="145"/>
      <c r="H30" s="145"/>
      <c r="I30" s="145"/>
      <c r="J30" s="145"/>
      <c r="K30" s="145"/>
      <c r="L30" s="145"/>
      <c r="M30" s="145"/>
      <c r="N30" s="145"/>
      <c r="O30" s="178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7"/>
    </row>
    <row r="31" spans="1:32" ht="15" customHeight="1" x14ac:dyDescent="0.15">
      <c r="A31" s="163"/>
      <c r="B31" s="491"/>
      <c r="C31" s="84" t="s">
        <v>169</v>
      </c>
      <c r="D31" s="85" t="s">
        <v>240</v>
      </c>
      <c r="E31" s="83"/>
      <c r="F31" s="155"/>
      <c r="AF31" s="156"/>
    </row>
    <row r="32" spans="1:32" ht="15" customHeight="1" x14ac:dyDescent="0.15">
      <c r="A32" s="163"/>
      <c r="B32" s="491"/>
      <c r="C32" s="149" t="s">
        <v>170</v>
      </c>
      <c r="D32" s="148" t="s">
        <v>241</v>
      </c>
      <c r="E32" s="151">
        <v>7100000</v>
      </c>
      <c r="F32" s="182" t="s">
        <v>385</v>
      </c>
      <c r="G32" s="180"/>
      <c r="H32" s="180"/>
      <c r="I32" s="180"/>
      <c r="J32" s="180"/>
      <c r="K32" s="180"/>
      <c r="L32" s="169"/>
      <c r="M32" s="169"/>
      <c r="N32" s="169"/>
      <c r="O32" s="169"/>
      <c r="P32" s="169" t="s">
        <v>282</v>
      </c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70"/>
    </row>
    <row r="33" spans="1:32" ht="15" customHeight="1" x14ac:dyDescent="0.15">
      <c r="A33" s="163"/>
      <c r="B33" s="491"/>
      <c r="C33" s="84" t="s">
        <v>171</v>
      </c>
      <c r="D33" s="85" t="s">
        <v>242</v>
      </c>
      <c r="E33" s="83"/>
      <c r="F33" s="155"/>
      <c r="AF33" s="156"/>
    </row>
    <row r="34" spans="1:32" ht="15" customHeight="1" x14ac:dyDescent="0.15">
      <c r="A34" s="163"/>
      <c r="B34" s="491"/>
      <c r="C34" s="149" t="s">
        <v>182</v>
      </c>
      <c r="D34" s="148" t="s">
        <v>243</v>
      </c>
      <c r="E34" s="151">
        <v>9700000</v>
      </c>
      <c r="F34" s="179" t="s">
        <v>386</v>
      </c>
      <c r="G34" s="181"/>
      <c r="H34" s="181"/>
      <c r="I34" s="181"/>
      <c r="J34" s="181"/>
      <c r="K34" s="181"/>
      <c r="L34" s="169"/>
      <c r="M34" s="169"/>
      <c r="N34" s="169"/>
      <c r="O34" s="169"/>
      <c r="P34" s="169" t="s">
        <v>282</v>
      </c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70"/>
    </row>
    <row r="35" spans="1:32" ht="15" customHeight="1" x14ac:dyDescent="0.15">
      <c r="A35" s="163"/>
      <c r="B35" s="492"/>
      <c r="C35" s="84" t="s">
        <v>183</v>
      </c>
      <c r="D35" s="85" t="s">
        <v>78</v>
      </c>
      <c r="E35" s="83">
        <v>0</v>
      </c>
      <c r="F35" s="168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537"/>
      <c r="T35" s="538"/>
      <c r="U35" s="169"/>
      <c r="V35" s="169"/>
      <c r="W35" s="169"/>
      <c r="X35" s="169"/>
      <c r="Y35" s="169"/>
      <c r="Z35" s="169"/>
      <c r="AA35" s="539"/>
      <c r="AB35" s="539"/>
      <c r="AC35" s="169"/>
      <c r="AD35" s="169"/>
      <c r="AE35" s="169"/>
      <c r="AF35" s="170"/>
    </row>
    <row r="36" spans="1:32" ht="15" customHeight="1" x14ac:dyDescent="0.15">
      <c r="A36" s="163"/>
      <c r="B36" s="505" t="s">
        <v>212</v>
      </c>
      <c r="C36" s="186" t="s">
        <v>79</v>
      </c>
      <c r="D36" s="87"/>
      <c r="E36" s="198">
        <f>SUM(E37:E42)</f>
        <v>300000</v>
      </c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24"/>
    </row>
    <row r="37" spans="1:32" ht="15" customHeight="1" outlineLevel="1" x14ac:dyDescent="0.15">
      <c r="A37" s="163"/>
      <c r="B37" s="505"/>
      <c r="C37" s="84" t="s">
        <v>163</v>
      </c>
      <c r="D37" s="85" t="s">
        <v>80</v>
      </c>
      <c r="E37" s="193">
        <v>300000</v>
      </c>
      <c r="F37" s="158" t="s">
        <v>384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25"/>
    </row>
    <row r="38" spans="1:32" ht="15" customHeight="1" outlineLevel="1" x14ac:dyDescent="0.15">
      <c r="A38" s="163"/>
      <c r="B38" s="505"/>
      <c r="C38" s="84" t="s">
        <v>164</v>
      </c>
      <c r="D38" s="85" t="s">
        <v>81</v>
      </c>
      <c r="E38" s="192">
        <v>0</v>
      </c>
      <c r="F38" s="158" t="s">
        <v>298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25"/>
    </row>
    <row r="39" spans="1:32" ht="15" customHeight="1" outlineLevel="1" x14ac:dyDescent="0.15">
      <c r="A39" s="163"/>
      <c r="B39" s="505"/>
      <c r="C39" s="84" t="s">
        <v>166</v>
      </c>
      <c r="D39" s="85" t="s">
        <v>82</v>
      </c>
      <c r="E39" s="192">
        <v>0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25"/>
    </row>
    <row r="40" spans="1:32" ht="15" customHeight="1" outlineLevel="1" x14ac:dyDescent="0.15">
      <c r="A40" s="163"/>
      <c r="B40" s="505"/>
      <c r="C40" s="84" t="s">
        <v>169</v>
      </c>
      <c r="D40" s="85" t="s">
        <v>79</v>
      </c>
      <c r="E40" s="192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25"/>
    </row>
    <row r="41" spans="1:32" ht="15" customHeight="1" outlineLevel="1" x14ac:dyDescent="0.15">
      <c r="A41" s="163"/>
      <c r="B41" s="505"/>
      <c r="C41" s="84" t="s">
        <v>170</v>
      </c>
      <c r="D41" s="85" t="s">
        <v>83</v>
      </c>
      <c r="E41" s="192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25"/>
    </row>
    <row r="42" spans="1:32" ht="15" customHeight="1" outlineLevel="1" x14ac:dyDescent="0.15">
      <c r="A42" s="98"/>
      <c r="B42" s="506"/>
      <c r="C42" s="84" t="s">
        <v>171</v>
      </c>
      <c r="D42" s="85" t="s">
        <v>83</v>
      </c>
      <c r="E42" s="192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25"/>
    </row>
    <row r="43" spans="1:32" ht="15" customHeight="1" x14ac:dyDescent="0.15">
      <c r="A43" s="172" t="s">
        <v>173</v>
      </c>
      <c r="B43" s="89" t="s">
        <v>227</v>
      </c>
      <c r="C43" s="84"/>
      <c r="D43" s="85"/>
      <c r="E43" s="192">
        <f>E44+E45</f>
        <v>0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25"/>
    </row>
    <row r="44" spans="1:32" ht="15" customHeight="1" outlineLevel="1" x14ac:dyDescent="0.15">
      <c r="A44" s="163"/>
      <c r="B44" s="90" t="s">
        <v>163</v>
      </c>
      <c r="C44" s="86" t="s">
        <v>227</v>
      </c>
      <c r="D44" s="85"/>
      <c r="E44" s="192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25"/>
    </row>
    <row r="45" spans="1:32" ht="15" customHeight="1" outlineLevel="1" x14ac:dyDescent="0.15">
      <c r="A45" s="163"/>
      <c r="B45" s="81" t="s">
        <v>165</v>
      </c>
      <c r="C45" s="86" t="s">
        <v>79</v>
      </c>
      <c r="D45" s="85"/>
      <c r="E45" s="192">
        <f>SUM(E46:E48)</f>
        <v>0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25"/>
    </row>
    <row r="46" spans="1:32" ht="15" customHeight="1" outlineLevel="1" x14ac:dyDescent="0.15">
      <c r="A46" s="163"/>
      <c r="B46" s="81"/>
      <c r="C46" s="84" t="s">
        <v>163</v>
      </c>
      <c r="D46" s="85" t="s">
        <v>80</v>
      </c>
      <c r="E46" s="192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25"/>
    </row>
    <row r="47" spans="1:32" ht="15" customHeight="1" outlineLevel="1" x14ac:dyDescent="0.15">
      <c r="A47" s="163"/>
      <c r="B47" s="81"/>
      <c r="C47" s="84" t="s">
        <v>165</v>
      </c>
      <c r="D47" s="85" t="s">
        <v>82</v>
      </c>
      <c r="E47" s="192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ht="15" customHeight="1" outlineLevel="1" x14ac:dyDescent="0.15">
      <c r="A48" s="163"/>
      <c r="B48" s="81"/>
      <c r="C48" s="84" t="s">
        <v>167</v>
      </c>
      <c r="D48" s="85" t="s">
        <v>79</v>
      </c>
      <c r="E48" s="192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25"/>
    </row>
    <row r="49" spans="1:32" ht="15" customHeight="1" x14ac:dyDescent="0.15">
      <c r="A49" s="187" t="s">
        <v>176</v>
      </c>
      <c r="B49" s="89" t="s">
        <v>5</v>
      </c>
      <c r="C49" s="84"/>
      <c r="D49" s="85"/>
      <c r="E49" s="192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ht="15" customHeight="1" x14ac:dyDescent="0.15">
      <c r="A50" s="187" t="s">
        <v>178</v>
      </c>
      <c r="B50" s="89" t="s">
        <v>6</v>
      </c>
      <c r="C50" s="84"/>
      <c r="D50" s="85"/>
      <c r="E50" s="192">
        <v>1000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25"/>
    </row>
    <row r="51" spans="1:32" ht="15" customHeight="1" x14ac:dyDescent="0.15">
      <c r="A51" s="187" t="s">
        <v>179</v>
      </c>
      <c r="B51" s="89" t="s">
        <v>7</v>
      </c>
      <c r="C51" s="84"/>
      <c r="D51" s="85"/>
      <c r="E51" s="192">
        <v>1000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ht="15" customHeight="1" x14ac:dyDescent="0.15">
      <c r="A52" s="172" t="s">
        <v>181</v>
      </c>
      <c r="B52" s="89" t="s">
        <v>8</v>
      </c>
      <c r="C52" s="84"/>
      <c r="D52" s="85"/>
      <c r="E52" s="192">
        <f>SUM(E53:E55)</f>
        <v>330000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ht="15" customHeight="1" x14ac:dyDescent="0.15">
      <c r="A53" s="163"/>
      <c r="B53" s="90" t="s">
        <v>163</v>
      </c>
      <c r="C53" s="86" t="s">
        <v>85</v>
      </c>
      <c r="D53" s="85"/>
      <c r="E53" s="192">
        <v>10000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ht="15" customHeight="1" x14ac:dyDescent="0.15">
      <c r="A54" s="163"/>
      <c r="B54" s="90" t="s">
        <v>165</v>
      </c>
      <c r="C54" s="86" t="s">
        <v>86</v>
      </c>
      <c r="D54" s="85"/>
      <c r="E54" s="192">
        <v>220000</v>
      </c>
      <c r="F54" s="158" t="s">
        <v>330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ht="15" customHeight="1" x14ac:dyDescent="0.15">
      <c r="A55" s="164"/>
      <c r="B55" s="188" t="s">
        <v>167</v>
      </c>
      <c r="C55" s="189" t="s">
        <v>87</v>
      </c>
      <c r="D55" s="165"/>
      <c r="E55" s="194">
        <v>100000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1"/>
    </row>
    <row r="56" spans="1:32" ht="15" customHeight="1" x14ac:dyDescent="0.15">
      <c r="E56" s="199">
        <f>E2+E43+E49+E50+E51+E52</f>
        <v>84032000</v>
      </c>
    </row>
  </sheetData>
  <mergeCells count="32">
    <mergeCell ref="AA35:AB35"/>
    <mergeCell ref="J17:L17"/>
    <mergeCell ref="B24:B26"/>
    <mergeCell ref="B27:B35"/>
    <mergeCell ref="B36:B42"/>
    <mergeCell ref="J28:L28"/>
    <mergeCell ref="P28:R28"/>
    <mergeCell ref="Z17:AB17"/>
    <mergeCell ref="F20:I20"/>
    <mergeCell ref="J20:L20"/>
    <mergeCell ref="U20:W20"/>
    <mergeCell ref="S35:T35"/>
    <mergeCell ref="U17:W17"/>
    <mergeCell ref="F21:I21"/>
    <mergeCell ref="J21:L21"/>
    <mergeCell ref="U21:W21"/>
    <mergeCell ref="AD17:AE17"/>
    <mergeCell ref="B3:B6"/>
    <mergeCell ref="B7:B13"/>
    <mergeCell ref="B14:B23"/>
    <mergeCell ref="C15:C16"/>
    <mergeCell ref="D15:D16"/>
    <mergeCell ref="F16:I16"/>
    <mergeCell ref="J16:L16"/>
    <mergeCell ref="E15:E16"/>
    <mergeCell ref="U16:W16"/>
    <mergeCell ref="F18:I18"/>
    <mergeCell ref="J18:L18"/>
    <mergeCell ref="U18:W18"/>
    <mergeCell ref="F23:I23"/>
    <mergeCell ref="J23:L23"/>
    <mergeCell ref="U23:W23"/>
  </mergeCells>
  <phoneticPr fontId="2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62"/>
  <sheetViews>
    <sheetView workbookViewId="0">
      <selection activeCell="O31" sqref="O31"/>
    </sheetView>
  </sheetViews>
  <sheetFormatPr defaultRowHeight="13.5" outlineLevelRow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x14ac:dyDescent="0.15">
      <c r="A1" t="s">
        <v>287</v>
      </c>
    </row>
    <row r="2" spans="1:32" x14ac:dyDescent="0.15">
      <c r="A2" s="162" t="s">
        <v>162</v>
      </c>
      <c r="B2" s="79" t="s">
        <v>3</v>
      </c>
      <c r="C2" s="99"/>
      <c r="D2" s="100"/>
      <c r="E2" s="80">
        <f>E3+E7+E14+E24+E33+E42</f>
        <v>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hidden="1" outlineLevel="1" x14ac:dyDescent="0.15">
      <c r="A3" s="163"/>
      <c r="B3" s="490" t="s">
        <v>163</v>
      </c>
      <c r="C3" s="144" t="s">
        <v>286</v>
      </c>
      <c r="D3" s="82"/>
      <c r="E3" s="83">
        <f>SUM(E4:E6)</f>
        <v>0</v>
      </c>
      <c r="F3" s="155"/>
      <c r="AF3" s="156"/>
    </row>
    <row r="4" spans="1:32" hidden="1" outlineLevel="1" x14ac:dyDescent="0.15">
      <c r="A4" s="163"/>
      <c r="B4" s="491"/>
      <c r="C4" s="149" t="s">
        <v>163</v>
      </c>
      <c r="D4" s="148" t="s">
        <v>68</v>
      </c>
      <c r="E4" s="150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hidden="1" outlineLevel="1" x14ac:dyDescent="0.15">
      <c r="A5" s="163"/>
      <c r="B5" s="491"/>
      <c r="C5" s="84" t="s">
        <v>164</v>
      </c>
      <c r="D5" s="85" t="s">
        <v>234</v>
      </c>
      <c r="E5" s="83"/>
      <c r="F5" s="155"/>
      <c r="AF5" s="156"/>
    </row>
    <row r="6" spans="1:32" hidden="1" outlineLevel="1" x14ac:dyDescent="0.15">
      <c r="A6" s="163"/>
      <c r="B6" s="491"/>
      <c r="C6" s="149" t="s">
        <v>166</v>
      </c>
      <c r="D6" s="148" t="s">
        <v>235</v>
      </c>
      <c r="E6" s="151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9"/>
    </row>
    <row r="7" spans="1:32" hidden="1" outlineLevel="1" x14ac:dyDescent="0.15">
      <c r="A7" s="163"/>
      <c r="B7" s="491" t="s">
        <v>165</v>
      </c>
      <c r="C7" s="86" t="s">
        <v>69</v>
      </c>
      <c r="D7" s="85"/>
      <c r="E7" s="83">
        <f>SUM(E8:E13)</f>
        <v>0</v>
      </c>
      <c r="F7" s="155"/>
      <c r="AF7" s="156"/>
    </row>
    <row r="8" spans="1:32" hidden="1" outlineLevel="1" x14ac:dyDescent="0.15">
      <c r="A8" s="163"/>
      <c r="B8" s="491"/>
      <c r="C8" s="149" t="s">
        <v>163</v>
      </c>
      <c r="D8" s="152" t="s">
        <v>285</v>
      </c>
      <c r="E8" s="151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hidden="1" outlineLevel="1" x14ac:dyDescent="0.15">
      <c r="A9" s="163"/>
      <c r="B9" s="491"/>
      <c r="C9" s="84" t="s">
        <v>164</v>
      </c>
      <c r="D9" s="85" t="s">
        <v>70</v>
      </c>
      <c r="E9" s="83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25"/>
    </row>
    <row r="10" spans="1:32" hidden="1" outlineLevel="1" x14ac:dyDescent="0.15">
      <c r="A10" s="163"/>
      <c r="B10" s="491"/>
      <c r="C10" s="84" t="s">
        <v>166</v>
      </c>
      <c r="D10" s="85" t="s">
        <v>236</v>
      </c>
      <c r="E10" s="83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26"/>
    </row>
    <row r="11" spans="1:32" hidden="1" outlineLevel="1" x14ac:dyDescent="0.15">
      <c r="A11" s="163"/>
      <c r="B11" s="491"/>
      <c r="C11" s="149" t="s">
        <v>169</v>
      </c>
      <c r="D11" s="148" t="s">
        <v>237</v>
      </c>
      <c r="E11" s="15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1:32" hidden="1" outlineLevel="1" x14ac:dyDescent="0.15">
      <c r="A12" s="163"/>
      <c r="B12" s="491"/>
      <c r="C12" s="84" t="s">
        <v>170</v>
      </c>
      <c r="D12" s="85" t="s">
        <v>238</v>
      </c>
      <c r="E12" s="83"/>
      <c r="F12" s="155"/>
      <c r="AF12" s="156"/>
    </row>
    <row r="13" spans="1:32" hidden="1" outlineLevel="1" x14ac:dyDescent="0.15">
      <c r="A13" s="163"/>
      <c r="B13" s="492"/>
      <c r="C13" s="84" t="s">
        <v>171</v>
      </c>
      <c r="D13" s="85" t="s">
        <v>239</v>
      </c>
      <c r="E13" s="8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25"/>
    </row>
    <row r="14" spans="1:32" collapsed="1" x14ac:dyDescent="0.15">
      <c r="A14" s="163"/>
      <c r="B14" s="490" t="s">
        <v>167</v>
      </c>
      <c r="C14" s="86" t="s">
        <v>71</v>
      </c>
      <c r="D14" s="85"/>
      <c r="E14" s="83">
        <f t="shared" ref="E14" si="0">SUM(E15:E22)</f>
        <v>0</v>
      </c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x14ac:dyDescent="0.15">
      <c r="A15" s="163"/>
      <c r="B15" s="491"/>
      <c r="C15" s="504" t="s">
        <v>163</v>
      </c>
      <c r="D15" s="496" t="s">
        <v>68</v>
      </c>
      <c r="E15" s="507">
        <f>P16*1000</f>
        <v>0</v>
      </c>
      <c r="F15" s="137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9"/>
    </row>
    <row r="16" spans="1:32" x14ac:dyDescent="0.15">
      <c r="A16" s="163"/>
      <c r="B16" s="491"/>
      <c r="C16" s="506"/>
      <c r="D16" s="498"/>
      <c r="E16" s="509"/>
      <c r="F16" s="521"/>
      <c r="G16" s="522"/>
      <c r="H16" s="522"/>
      <c r="I16" s="522"/>
      <c r="J16" s="183"/>
      <c r="K16" s="200"/>
      <c r="L16" s="200"/>
      <c r="M16" s="145"/>
      <c r="N16" s="145"/>
      <c r="O16" s="145"/>
      <c r="P16" s="551"/>
      <c r="Q16" s="551"/>
      <c r="R16" s="551"/>
      <c r="S16" s="201"/>
      <c r="T16" s="201"/>
      <c r="U16" s="201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7"/>
    </row>
    <row r="17" spans="1:32" x14ac:dyDescent="0.15">
      <c r="A17" s="163"/>
      <c r="B17" s="491"/>
      <c r="C17" s="96" t="s">
        <v>164</v>
      </c>
      <c r="D17" s="91" t="s">
        <v>70</v>
      </c>
      <c r="E17" s="92">
        <v>0</v>
      </c>
      <c r="F17" s="227"/>
      <c r="G17" s="228"/>
      <c r="H17" s="228"/>
      <c r="I17" s="228"/>
      <c r="J17" s="226"/>
      <c r="K17" s="226"/>
      <c r="L17" s="226"/>
      <c r="M17" s="141"/>
      <c r="N17" s="141"/>
      <c r="O17" s="141"/>
      <c r="P17" s="141"/>
      <c r="Q17" s="141"/>
      <c r="R17" s="141"/>
      <c r="S17" s="142"/>
      <c r="T17" s="142"/>
      <c r="U17" s="142"/>
      <c r="V17" s="141"/>
      <c r="W17" s="160"/>
      <c r="X17" s="160"/>
      <c r="Y17" s="160"/>
      <c r="Z17" s="160"/>
      <c r="AA17" s="160"/>
      <c r="AB17" s="160"/>
      <c r="AC17" s="160"/>
      <c r="AD17" s="160"/>
      <c r="AE17" s="160"/>
      <c r="AF17" s="26"/>
    </row>
    <row r="18" spans="1:32" x14ac:dyDescent="0.15">
      <c r="A18" s="163"/>
      <c r="B18" s="491"/>
      <c r="C18" s="93"/>
      <c r="D18" s="94"/>
      <c r="E18" s="95"/>
      <c r="F18" s="515"/>
      <c r="G18" s="516"/>
      <c r="H18" s="516"/>
      <c r="I18" s="516"/>
      <c r="J18" s="511"/>
      <c r="K18" s="511"/>
      <c r="L18" s="511"/>
      <c r="M18" s="141"/>
      <c r="N18" s="141"/>
      <c r="O18" s="141"/>
      <c r="P18" s="141"/>
      <c r="Q18" s="141"/>
      <c r="R18" s="141"/>
      <c r="S18" s="486"/>
      <c r="T18" s="486"/>
      <c r="U18" s="486"/>
      <c r="V18" s="141"/>
      <c r="W18" s="174"/>
      <c r="X18" s="174"/>
      <c r="Y18" s="174"/>
      <c r="Z18" s="174"/>
      <c r="AA18" s="174"/>
      <c r="AB18" s="174"/>
      <c r="AC18" s="174"/>
      <c r="AD18" s="174"/>
      <c r="AE18" s="174"/>
      <c r="AF18" s="24"/>
    </row>
    <row r="19" spans="1:32" x14ac:dyDescent="0.15">
      <c r="A19" s="163"/>
      <c r="B19" s="491"/>
      <c r="C19" s="84" t="s">
        <v>166</v>
      </c>
      <c r="D19" s="85" t="s">
        <v>236</v>
      </c>
      <c r="E19" s="8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x14ac:dyDescent="0.15">
      <c r="A20" s="163"/>
      <c r="B20" s="491"/>
      <c r="C20" s="84" t="s">
        <v>169</v>
      </c>
      <c r="D20" s="85" t="s">
        <v>237</v>
      </c>
      <c r="E20" s="83">
        <f>P20*1000</f>
        <v>0</v>
      </c>
      <c r="F20" s="524"/>
      <c r="G20" s="525"/>
      <c r="H20" s="525"/>
      <c r="I20" s="525"/>
      <c r="J20" s="184"/>
      <c r="K20" s="185"/>
      <c r="L20" s="185"/>
      <c r="M20" s="145"/>
      <c r="N20" s="145"/>
      <c r="O20" s="145"/>
      <c r="P20" s="484"/>
      <c r="Q20" s="484"/>
      <c r="R20" s="484"/>
      <c r="S20" s="202"/>
      <c r="T20" s="202"/>
      <c r="U20" s="201"/>
      <c r="V20" s="145"/>
      <c r="W20" s="138"/>
      <c r="X20" s="138"/>
      <c r="Y20" s="138"/>
      <c r="Z20" s="138"/>
      <c r="AA20" s="138"/>
      <c r="AB20" s="138"/>
      <c r="AC20" s="138"/>
      <c r="AD20" s="138"/>
      <c r="AE20" s="138"/>
      <c r="AF20" s="166"/>
    </row>
    <row r="21" spans="1:32" x14ac:dyDescent="0.15">
      <c r="A21" s="163"/>
      <c r="B21" s="491"/>
      <c r="C21" s="84" t="s">
        <v>170</v>
      </c>
      <c r="D21" s="85" t="s">
        <v>238</v>
      </c>
      <c r="E21" s="83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74"/>
      <c r="Q21" s="174"/>
      <c r="R21" s="174"/>
      <c r="S21" s="174"/>
      <c r="T21" s="174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5"/>
    </row>
    <row r="22" spans="1:32" x14ac:dyDescent="0.15">
      <c r="A22" s="163"/>
      <c r="B22" s="491"/>
      <c r="C22" s="96" t="s">
        <v>171</v>
      </c>
      <c r="D22" s="91" t="s">
        <v>239</v>
      </c>
      <c r="E22" s="92">
        <v>0</v>
      </c>
      <c r="F22" s="227"/>
      <c r="G22" s="228"/>
      <c r="H22" s="228"/>
      <c r="I22" s="228"/>
      <c r="J22" s="226"/>
      <c r="K22" s="226"/>
      <c r="L22" s="226"/>
      <c r="M22" s="141"/>
      <c r="N22" s="141"/>
      <c r="O22" s="141"/>
      <c r="P22" s="141"/>
      <c r="Q22" s="141"/>
      <c r="R22" s="141"/>
      <c r="S22" s="142"/>
      <c r="T22" s="142"/>
      <c r="U22" s="142"/>
      <c r="V22" s="141"/>
      <c r="W22" s="160"/>
      <c r="X22" s="160"/>
      <c r="Y22" s="160"/>
      <c r="Z22" s="160"/>
      <c r="AA22" s="160"/>
      <c r="AB22" s="160"/>
      <c r="AC22" s="160"/>
      <c r="AD22" s="160"/>
      <c r="AE22" s="160"/>
      <c r="AF22" s="26"/>
    </row>
    <row r="23" spans="1:32" x14ac:dyDescent="0.15">
      <c r="A23" s="163"/>
      <c r="B23" s="492"/>
      <c r="C23" s="186"/>
      <c r="D23" s="94"/>
      <c r="E23" s="95"/>
      <c r="F23" s="515"/>
      <c r="G23" s="516"/>
      <c r="H23" s="516"/>
      <c r="I23" s="516"/>
      <c r="J23" s="517"/>
      <c r="K23" s="517"/>
      <c r="L23" s="517"/>
      <c r="M23" s="141"/>
      <c r="N23" s="141"/>
      <c r="O23" s="141"/>
      <c r="P23" s="141"/>
      <c r="Q23" s="141"/>
      <c r="R23" s="141"/>
      <c r="S23" s="486"/>
      <c r="T23" s="486"/>
      <c r="U23" s="486"/>
      <c r="V23" s="141"/>
      <c r="W23" s="174"/>
      <c r="X23" s="174"/>
      <c r="Y23" s="174"/>
      <c r="Z23" s="174"/>
      <c r="AA23" s="174"/>
      <c r="AB23" s="174"/>
      <c r="AC23" s="174"/>
      <c r="AD23" s="174"/>
      <c r="AE23" s="174"/>
      <c r="AF23" s="24"/>
    </row>
    <row r="24" spans="1:32" x14ac:dyDescent="0.15">
      <c r="A24" s="163"/>
      <c r="B24" s="490" t="s">
        <v>210</v>
      </c>
      <c r="C24" s="86" t="s">
        <v>72</v>
      </c>
      <c r="D24" s="85"/>
      <c r="E24" s="83">
        <f t="shared" ref="E24" si="1">E25+E26</f>
        <v>0</v>
      </c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25"/>
    </row>
    <row r="25" spans="1:32" hidden="1" outlineLevel="1" x14ac:dyDescent="0.15">
      <c r="A25" s="163"/>
      <c r="B25" s="491"/>
      <c r="C25" s="84" t="s">
        <v>163</v>
      </c>
      <c r="D25" s="85" t="s">
        <v>72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hidden="1" outlineLevel="1" x14ac:dyDescent="0.15">
      <c r="A26" s="163"/>
      <c r="B26" s="492"/>
      <c r="C26" s="84" t="s">
        <v>165</v>
      </c>
      <c r="D26" s="85" t="s">
        <v>73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collapsed="1" x14ac:dyDescent="0.15">
      <c r="A27" s="172"/>
      <c r="B27" s="530" t="s">
        <v>211</v>
      </c>
      <c r="C27" s="229" t="s">
        <v>338</v>
      </c>
      <c r="D27" s="97"/>
      <c r="E27" s="83">
        <f>SUM(E28:E31)</f>
        <v>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x14ac:dyDescent="0.15">
      <c r="A28" s="172"/>
      <c r="B28" s="531"/>
      <c r="C28" s="232" t="s">
        <v>163</v>
      </c>
      <c r="D28" s="518" t="s">
        <v>339</v>
      </c>
      <c r="E28" s="507">
        <v>0</v>
      </c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42"/>
      <c r="V28" s="141"/>
      <c r="W28" s="141"/>
      <c r="X28" s="158"/>
      <c r="Y28" s="158"/>
      <c r="Z28" s="158"/>
      <c r="AA28" s="158"/>
      <c r="AB28" s="158"/>
      <c r="AC28" s="158"/>
      <c r="AD28" s="158"/>
      <c r="AE28" s="158"/>
      <c r="AF28" s="25"/>
    </row>
    <row r="29" spans="1:32" x14ac:dyDescent="0.15">
      <c r="A29" s="172"/>
      <c r="B29" s="531"/>
      <c r="C29" s="78"/>
      <c r="D29" s="519"/>
      <c r="E29" s="509"/>
      <c r="F29" s="203"/>
      <c r="G29" s="174"/>
      <c r="H29" s="174"/>
      <c r="I29" s="174"/>
      <c r="J29" s="183"/>
      <c r="K29" s="174"/>
      <c r="L29" s="174"/>
      <c r="M29" s="174"/>
      <c r="N29" s="174"/>
      <c r="O29" s="174"/>
      <c r="P29" s="550"/>
      <c r="Q29" s="550"/>
      <c r="R29" s="550"/>
      <c r="S29" s="174"/>
      <c r="T29" s="174"/>
      <c r="U29" s="201"/>
      <c r="V29" s="141"/>
      <c r="W29" s="145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x14ac:dyDescent="0.15">
      <c r="A30" s="172"/>
      <c r="B30" s="531"/>
      <c r="C30" s="231" t="s">
        <v>340</v>
      </c>
      <c r="D30" s="230" t="s">
        <v>341</v>
      </c>
      <c r="E30" s="83"/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25"/>
    </row>
    <row r="31" spans="1:32" x14ac:dyDescent="0.15">
      <c r="A31" s="172"/>
      <c r="B31" s="531"/>
      <c r="C31" s="233" t="s">
        <v>167</v>
      </c>
      <c r="D31" s="502" t="s">
        <v>342</v>
      </c>
      <c r="E31" s="507">
        <v>0</v>
      </c>
      <c r="F31" s="159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42"/>
      <c r="V31" s="141"/>
      <c r="W31" s="158"/>
      <c r="X31" s="158"/>
      <c r="Y31" s="158"/>
      <c r="Z31" s="158"/>
      <c r="AA31" s="158"/>
      <c r="AB31" s="158"/>
      <c r="AC31" s="158"/>
      <c r="AD31" s="158"/>
      <c r="AE31" s="158"/>
      <c r="AF31" s="25"/>
    </row>
    <row r="32" spans="1:32" x14ac:dyDescent="0.15">
      <c r="A32" s="172"/>
      <c r="B32" s="532"/>
      <c r="C32" s="234"/>
      <c r="D32" s="503"/>
      <c r="E32" s="509"/>
      <c r="F32" s="203"/>
      <c r="G32" s="174"/>
      <c r="H32" s="174"/>
      <c r="I32" s="174"/>
      <c r="J32" s="183"/>
      <c r="K32" s="174"/>
      <c r="L32" s="174"/>
      <c r="M32" s="174"/>
      <c r="N32" s="174"/>
      <c r="O32" s="174"/>
      <c r="P32" s="550"/>
      <c r="Q32" s="550"/>
      <c r="R32" s="550"/>
      <c r="S32" s="174"/>
      <c r="T32" s="174"/>
      <c r="U32" s="201"/>
      <c r="V32" s="141"/>
      <c r="W32" s="158"/>
      <c r="X32" s="158"/>
      <c r="Y32" s="158"/>
      <c r="Z32" s="158"/>
      <c r="AA32" s="158"/>
      <c r="AB32" s="158"/>
      <c r="AC32" s="158"/>
      <c r="AD32" s="158"/>
      <c r="AE32" s="158"/>
      <c r="AF32" s="25"/>
    </row>
    <row r="33" spans="1:32" x14ac:dyDescent="0.15">
      <c r="A33" s="163"/>
      <c r="B33" s="490" t="s">
        <v>211</v>
      </c>
      <c r="C33" s="86" t="s">
        <v>74</v>
      </c>
      <c r="D33" s="85"/>
      <c r="E33" s="83">
        <f>SUM(E34:E41)</f>
        <v>0</v>
      </c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25"/>
    </row>
    <row r="34" spans="1:32" x14ac:dyDescent="0.15">
      <c r="A34" s="163"/>
      <c r="B34" s="491"/>
      <c r="C34" s="84" t="s">
        <v>163</v>
      </c>
      <c r="D34" s="85" t="s">
        <v>75</v>
      </c>
      <c r="E34" s="83"/>
      <c r="F34" s="140"/>
      <c r="G34" s="141"/>
      <c r="H34" s="141"/>
      <c r="I34" s="141"/>
      <c r="J34" s="500"/>
      <c r="K34" s="500"/>
      <c r="L34" s="501"/>
      <c r="M34" s="141"/>
      <c r="N34" s="141"/>
      <c r="O34" s="141"/>
      <c r="P34" s="500"/>
      <c r="Q34" s="500"/>
      <c r="R34" s="50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3"/>
    </row>
    <row r="35" spans="1:32" x14ac:dyDescent="0.15">
      <c r="A35" s="163"/>
      <c r="B35" s="491"/>
      <c r="C35" s="84" t="s">
        <v>164</v>
      </c>
      <c r="D35" s="85" t="s">
        <v>76</v>
      </c>
      <c r="E35" s="83"/>
      <c r="F35" s="157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25"/>
    </row>
    <row r="36" spans="1:32" x14ac:dyDescent="0.15">
      <c r="A36" s="163"/>
      <c r="B36" s="491"/>
      <c r="C36" s="84" t="s">
        <v>166</v>
      </c>
      <c r="D36" s="85" t="s">
        <v>77</v>
      </c>
      <c r="E36" s="83"/>
      <c r="F36" s="157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25"/>
    </row>
    <row r="37" spans="1:32" x14ac:dyDescent="0.15">
      <c r="A37" s="163"/>
      <c r="B37" s="491"/>
      <c r="C37" s="84" t="s">
        <v>169</v>
      </c>
      <c r="D37" s="85" t="s">
        <v>240</v>
      </c>
      <c r="E37" s="83"/>
      <c r="F37" s="157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25"/>
    </row>
    <row r="38" spans="1:32" x14ac:dyDescent="0.15">
      <c r="A38" s="163"/>
      <c r="B38" s="491"/>
      <c r="C38" s="149" t="s">
        <v>170</v>
      </c>
      <c r="D38" s="148" t="s">
        <v>241</v>
      </c>
      <c r="E38" s="151">
        <v>0</v>
      </c>
      <c r="F38" s="182"/>
      <c r="G38" s="181"/>
      <c r="H38" s="181"/>
      <c r="I38" s="181"/>
      <c r="J38" s="181"/>
      <c r="K38" s="181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70"/>
    </row>
    <row r="39" spans="1:32" x14ac:dyDescent="0.15">
      <c r="A39" s="163"/>
      <c r="B39" s="491"/>
      <c r="C39" s="84" t="s">
        <v>171</v>
      </c>
      <c r="D39" s="85" t="s">
        <v>242</v>
      </c>
      <c r="E39" s="83"/>
      <c r="F39" s="155"/>
      <c r="AF39" s="156"/>
    </row>
    <row r="40" spans="1:32" x14ac:dyDescent="0.15">
      <c r="A40" s="163"/>
      <c r="B40" s="491"/>
      <c r="C40" s="149" t="s">
        <v>182</v>
      </c>
      <c r="D40" s="148" t="s">
        <v>243</v>
      </c>
      <c r="E40" s="151"/>
      <c r="F40" s="137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</row>
    <row r="41" spans="1:32" x14ac:dyDescent="0.15">
      <c r="A41" s="163"/>
      <c r="B41" s="492"/>
      <c r="C41" s="84" t="s">
        <v>183</v>
      </c>
      <c r="D41" s="85" t="s">
        <v>78</v>
      </c>
      <c r="E41" s="83">
        <v>0</v>
      </c>
      <c r="F41" s="168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537"/>
      <c r="T41" s="538"/>
      <c r="U41" s="169"/>
      <c r="V41" s="169"/>
      <c r="W41" s="169"/>
      <c r="X41" s="169"/>
      <c r="Y41" s="169"/>
      <c r="Z41" s="169"/>
      <c r="AA41" s="539"/>
      <c r="AB41" s="539"/>
      <c r="AC41" s="169"/>
      <c r="AD41" s="169"/>
      <c r="AE41" s="169"/>
      <c r="AF41" s="170"/>
    </row>
    <row r="42" spans="1:32" x14ac:dyDescent="0.15">
      <c r="A42" s="163"/>
      <c r="B42" s="505" t="s">
        <v>212</v>
      </c>
      <c r="C42" s="186" t="s">
        <v>79</v>
      </c>
      <c r="D42" s="87"/>
      <c r="E42" s="197">
        <f>SUM(E43:E48)</f>
        <v>0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24"/>
    </row>
    <row r="43" spans="1:32" x14ac:dyDescent="0.15">
      <c r="A43" s="163"/>
      <c r="B43" s="505"/>
      <c r="C43" s="84" t="s">
        <v>163</v>
      </c>
      <c r="D43" s="85" t="s">
        <v>80</v>
      </c>
      <c r="E43" s="193">
        <v>0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25"/>
    </row>
    <row r="44" spans="1:32" x14ac:dyDescent="0.15">
      <c r="A44" s="163"/>
      <c r="B44" s="505"/>
      <c r="C44" s="84" t="s">
        <v>164</v>
      </c>
      <c r="D44" s="85" t="s">
        <v>81</v>
      </c>
      <c r="E44" s="193">
        <v>0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25"/>
    </row>
    <row r="45" spans="1:32" x14ac:dyDescent="0.15">
      <c r="A45" s="163"/>
      <c r="B45" s="505"/>
      <c r="C45" s="84" t="s">
        <v>166</v>
      </c>
      <c r="D45" s="85" t="s">
        <v>82</v>
      </c>
      <c r="E45" s="193">
        <v>0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25"/>
    </row>
    <row r="46" spans="1:32" x14ac:dyDescent="0.15">
      <c r="A46" s="163"/>
      <c r="B46" s="505"/>
      <c r="C46" s="84" t="s">
        <v>169</v>
      </c>
      <c r="D46" s="85" t="s">
        <v>79</v>
      </c>
      <c r="E46" s="193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25"/>
    </row>
    <row r="47" spans="1:32" x14ac:dyDescent="0.15">
      <c r="A47" s="163"/>
      <c r="B47" s="505"/>
      <c r="C47" s="84" t="s">
        <v>170</v>
      </c>
      <c r="D47" s="85" t="s">
        <v>83</v>
      </c>
      <c r="E47" s="193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x14ac:dyDescent="0.15">
      <c r="A48" s="98"/>
      <c r="B48" s="506"/>
      <c r="C48" s="84" t="s">
        <v>171</v>
      </c>
      <c r="D48" s="85" t="s">
        <v>83</v>
      </c>
      <c r="E48" s="193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25"/>
    </row>
    <row r="49" spans="1:32" x14ac:dyDescent="0.15">
      <c r="A49" s="172" t="s">
        <v>173</v>
      </c>
      <c r="B49" s="89" t="s">
        <v>227</v>
      </c>
      <c r="C49" s="84"/>
      <c r="D49" s="85"/>
      <c r="E49" s="193">
        <f>E50+E51</f>
        <v>0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hidden="1" outlineLevel="1" x14ac:dyDescent="0.15">
      <c r="A50" s="163"/>
      <c r="B50" s="90" t="s">
        <v>163</v>
      </c>
      <c r="C50" s="86" t="s">
        <v>227</v>
      </c>
      <c r="D50" s="85"/>
      <c r="E50" s="193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25"/>
    </row>
    <row r="51" spans="1:32" hidden="1" outlineLevel="1" x14ac:dyDescent="0.15">
      <c r="A51" s="163"/>
      <c r="B51" s="81" t="s">
        <v>165</v>
      </c>
      <c r="C51" s="86" t="s">
        <v>79</v>
      </c>
      <c r="D51" s="85"/>
      <c r="E51" s="193">
        <f>SUM(E52:E54)</f>
        <v>0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hidden="1" outlineLevel="1" x14ac:dyDescent="0.15">
      <c r="A52" s="163"/>
      <c r="B52" s="81"/>
      <c r="C52" s="84" t="s">
        <v>163</v>
      </c>
      <c r="D52" s="85" t="s">
        <v>80</v>
      </c>
      <c r="E52" s="193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hidden="1" outlineLevel="1" x14ac:dyDescent="0.15">
      <c r="A53" s="163"/>
      <c r="B53" s="81"/>
      <c r="C53" s="84" t="s">
        <v>165</v>
      </c>
      <c r="D53" s="85" t="s">
        <v>82</v>
      </c>
      <c r="E53" s="193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hidden="1" outlineLevel="1" x14ac:dyDescent="0.15">
      <c r="A54" s="163"/>
      <c r="B54" s="81"/>
      <c r="C54" s="84" t="s">
        <v>167</v>
      </c>
      <c r="D54" s="85" t="s">
        <v>79</v>
      </c>
      <c r="E54" s="193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collapsed="1" x14ac:dyDescent="0.15">
      <c r="A55" s="187" t="s">
        <v>176</v>
      </c>
      <c r="B55" s="89" t="s">
        <v>5</v>
      </c>
      <c r="C55" s="84"/>
      <c r="D55" s="85"/>
      <c r="E55" s="193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25"/>
    </row>
    <row r="56" spans="1:32" x14ac:dyDescent="0.15">
      <c r="A56" s="187" t="s">
        <v>178</v>
      </c>
      <c r="B56" s="89" t="s">
        <v>6</v>
      </c>
      <c r="C56" s="84"/>
      <c r="D56" s="85"/>
      <c r="E56" s="193">
        <v>0</v>
      </c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25"/>
    </row>
    <row r="57" spans="1:32" x14ac:dyDescent="0.15">
      <c r="A57" s="187" t="s">
        <v>179</v>
      </c>
      <c r="B57" s="89" t="s">
        <v>7</v>
      </c>
      <c r="C57" s="84"/>
      <c r="D57" s="85"/>
      <c r="E57" s="193">
        <v>0</v>
      </c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25"/>
    </row>
    <row r="58" spans="1:32" x14ac:dyDescent="0.15">
      <c r="A58" s="172" t="s">
        <v>181</v>
      </c>
      <c r="B58" s="89" t="s">
        <v>8</v>
      </c>
      <c r="C58" s="84"/>
      <c r="D58" s="85"/>
      <c r="E58" s="193">
        <f>SUM(E59:E61)</f>
        <v>0</v>
      </c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25"/>
    </row>
    <row r="59" spans="1:32" x14ac:dyDescent="0.15">
      <c r="A59" s="163"/>
      <c r="B59" s="90" t="s">
        <v>163</v>
      </c>
      <c r="C59" s="86" t="s">
        <v>85</v>
      </c>
      <c r="D59" s="85"/>
      <c r="E59" s="193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25"/>
    </row>
    <row r="60" spans="1:32" x14ac:dyDescent="0.15">
      <c r="A60" s="163"/>
      <c r="B60" s="90" t="s">
        <v>165</v>
      </c>
      <c r="C60" s="86" t="s">
        <v>86</v>
      </c>
      <c r="D60" s="85"/>
      <c r="E60" s="193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25"/>
    </row>
    <row r="61" spans="1:32" x14ac:dyDescent="0.15">
      <c r="A61" s="164"/>
      <c r="B61" s="188" t="s">
        <v>167</v>
      </c>
      <c r="C61" s="189" t="s">
        <v>87</v>
      </c>
      <c r="D61" s="165"/>
      <c r="E61" s="195">
        <v>0</v>
      </c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1"/>
    </row>
    <row r="62" spans="1:32" x14ac:dyDescent="0.15">
      <c r="E62" s="199">
        <f>E2+E49+E55+E56+E57+E58</f>
        <v>0</v>
      </c>
    </row>
  </sheetData>
  <mergeCells count="30">
    <mergeCell ref="B3:B6"/>
    <mergeCell ref="B7:B13"/>
    <mergeCell ref="B24:B26"/>
    <mergeCell ref="B33:B41"/>
    <mergeCell ref="S18:U18"/>
    <mergeCell ref="F23:I23"/>
    <mergeCell ref="J23:L23"/>
    <mergeCell ref="S23:U23"/>
    <mergeCell ref="E15:E16"/>
    <mergeCell ref="P16:R16"/>
    <mergeCell ref="F20:I20"/>
    <mergeCell ref="P20:R20"/>
    <mergeCell ref="B14:B23"/>
    <mergeCell ref="B27:B32"/>
    <mergeCell ref="D28:D29"/>
    <mergeCell ref="D31:D32"/>
    <mergeCell ref="B42:B48"/>
    <mergeCell ref="F16:I16"/>
    <mergeCell ref="F18:I18"/>
    <mergeCell ref="J18:L18"/>
    <mergeCell ref="S41:T41"/>
    <mergeCell ref="C15:C16"/>
    <mergeCell ref="D15:D16"/>
    <mergeCell ref="AA41:AB41"/>
    <mergeCell ref="J34:L34"/>
    <mergeCell ref="P34:R34"/>
    <mergeCell ref="E28:E29"/>
    <mergeCell ref="E31:E32"/>
    <mergeCell ref="P32:R32"/>
    <mergeCell ref="P29:R29"/>
  </mergeCells>
  <phoneticPr fontId="2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25D8F-A2B8-4BB5-BA21-2EB5019E4A19}">
  <sheetPr>
    <pageSetUpPr fitToPage="1"/>
  </sheetPr>
  <dimension ref="A1:AF56"/>
  <sheetViews>
    <sheetView topLeftCell="A4" workbookViewId="0">
      <selection activeCell="U17" sqref="U17:W17"/>
    </sheetView>
  </sheetViews>
  <sheetFormatPr defaultRowHeight="15" customHeight="1" x14ac:dyDescent="0.15"/>
  <cols>
    <col min="1" max="1" width="3" customWidth="1"/>
    <col min="2" max="2" width="3.625" customWidth="1"/>
    <col min="3" max="3" width="3" customWidth="1"/>
    <col min="4" max="4" width="31.125" customWidth="1"/>
    <col min="5" max="5" width="12.125" customWidth="1"/>
    <col min="6" max="32" width="3.25" customWidth="1"/>
  </cols>
  <sheetData>
    <row r="1" spans="1:32" ht="15" customHeight="1" x14ac:dyDescent="0.15">
      <c r="A1" t="s">
        <v>283</v>
      </c>
    </row>
    <row r="2" spans="1:32" ht="15" customHeight="1" x14ac:dyDescent="0.15">
      <c r="A2" s="162" t="s">
        <v>162</v>
      </c>
      <c r="B2" s="79" t="s">
        <v>3</v>
      </c>
      <c r="C2" s="99"/>
      <c r="D2" s="100"/>
      <c r="E2" s="80">
        <f>E3+E7+E14+E24+E27+E36</f>
        <v>87350000</v>
      </c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29"/>
    </row>
    <row r="3" spans="1:32" ht="15" customHeight="1" x14ac:dyDescent="0.15">
      <c r="A3" s="163"/>
      <c r="B3" s="490" t="s">
        <v>163</v>
      </c>
      <c r="C3" s="144" t="s">
        <v>67</v>
      </c>
      <c r="D3" s="82"/>
      <c r="E3" s="83">
        <f>SUM(E4:E6)</f>
        <v>0</v>
      </c>
      <c r="F3" s="155"/>
      <c r="AF3" s="156"/>
    </row>
    <row r="4" spans="1:32" ht="15" customHeight="1" x14ac:dyDescent="0.15">
      <c r="A4" s="163"/>
      <c r="B4" s="491"/>
      <c r="C4" s="149" t="s">
        <v>163</v>
      </c>
      <c r="D4" s="148" t="s">
        <v>68</v>
      </c>
      <c r="E4" s="150"/>
      <c r="F4" s="13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ht="15" customHeight="1" x14ac:dyDescent="0.15">
      <c r="A5" s="163"/>
      <c r="B5" s="491"/>
      <c r="C5" s="84" t="s">
        <v>164</v>
      </c>
      <c r="D5" s="85" t="s">
        <v>234</v>
      </c>
      <c r="E5" s="83"/>
      <c r="F5" s="155"/>
      <c r="AF5" s="156"/>
    </row>
    <row r="6" spans="1:32" ht="15" customHeight="1" x14ac:dyDescent="0.15">
      <c r="A6" s="163"/>
      <c r="B6" s="491"/>
      <c r="C6" s="149" t="s">
        <v>166</v>
      </c>
      <c r="D6" s="148" t="s">
        <v>235</v>
      </c>
      <c r="E6" s="151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9"/>
    </row>
    <row r="7" spans="1:32" ht="15" customHeight="1" x14ac:dyDescent="0.15">
      <c r="A7" s="163"/>
      <c r="B7" s="491" t="s">
        <v>165</v>
      </c>
      <c r="C7" s="86" t="s">
        <v>69</v>
      </c>
      <c r="D7" s="85"/>
      <c r="E7" s="83">
        <f>SUM(E8:E13)</f>
        <v>0</v>
      </c>
      <c r="F7" s="155"/>
      <c r="AF7" s="156"/>
    </row>
    <row r="8" spans="1:32" ht="15" customHeight="1" x14ac:dyDescent="0.15">
      <c r="A8" s="163"/>
      <c r="B8" s="491"/>
      <c r="C8" s="149" t="s">
        <v>163</v>
      </c>
      <c r="D8" s="152" t="s">
        <v>68</v>
      </c>
      <c r="E8" s="151"/>
      <c r="F8" s="13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</row>
    <row r="9" spans="1:32" ht="15" customHeight="1" x14ac:dyDescent="0.15">
      <c r="A9" s="163"/>
      <c r="B9" s="491"/>
      <c r="C9" s="84" t="s">
        <v>164</v>
      </c>
      <c r="D9" s="85" t="s">
        <v>70</v>
      </c>
      <c r="E9" s="83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25"/>
    </row>
    <row r="10" spans="1:32" ht="15" customHeight="1" x14ac:dyDescent="0.15">
      <c r="A10" s="163"/>
      <c r="B10" s="491"/>
      <c r="C10" s="84" t="s">
        <v>166</v>
      </c>
      <c r="D10" s="85" t="s">
        <v>236</v>
      </c>
      <c r="E10" s="83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26"/>
    </row>
    <row r="11" spans="1:32" ht="15" customHeight="1" x14ac:dyDescent="0.15">
      <c r="A11" s="163"/>
      <c r="B11" s="491"/>
      <c r="C11" s="149" t="s">
        <v>169</v>
      </c>
      <c r="D11" s="148" t="s">
        <v>237</v>
      </c>
      <c r="E11" s="15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</row>
    <row r="12" spans="1:32" ht="15" customHeight="1" x14ac:dyDescent="0.15">
      <c r="A12" s="163"/>
      <c r="B12" s="491"/>
      <c r="C12" s="84" t="s">
        <v>170</v>
      </c>
      <c r="D12" s="85" t="s">
        <v>238</v>
      </c>
      <c r="E12" s="83"/>
      <c r="F12" s="155"/>
      <c r="AF12" s="156"/>
    </row>
    <row r="13" spans="1:32" ht="15" customHeight="1" x14ac:dyDescent="0.15">
      <c r="A13" s="163"/>
      <c r="B13" s="492"/>
      <c r="C13" s="84" t="s">
        <v>171</v>
      </c>
      <c r="D13" s="85" t="s">
        <v>239</v>
      </c>
      <c r="E13" s="8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25"/>
    </row>
    <row r="14" spans="1:32" ht="15" customHeight="1" x14ac:dyDescent="0.15">
      <c r="A14" s="163"/>
      <c r="B14" s="490" t="s">
        <v>167</v>
      </c>
      <c r="C14" s="86" t="s">
        <v>71</v>
      </c>
      <c r="D14" s="85"/>
      <c r="E14" s="83">
        <f>SUM(E15:E23)</f>
        <v>77250000</v>
      </c>
      <c r="F14" s="157"/>
      <c r="G14" s="158"/>
      <c r="H14" s="158"/>
      <c r="I14" s="158"/>
      <c r="J14" s="158" t="s">
        <v>373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25"/>
    </row>
    <row r="15" spans="1:32" ht="15" customHeight="1" x14ac:dyDescent="0.15">
      <c r="A15" s="163"/>
      <c r="B15" s="491"/>
      <c r="C15" s="504" t="s">
        <v>163</v>
      </c>
      <c r="D15" s="496" t="s">
        <v>68</v>
      </c>
      <c r="E15" s="507">
        <f>(U16+AA17)*1000</f>
        <v>66800000</v>
      </c>
      <c r="F15" s="137"/>
      <c r="G15" s="138"/>
      <c r="H15" s="138"/>
      <c r="I15" s="138"/>
      <c r="J15" s="138" t="s">
        <v>278</v>
      </c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9"/>
    </row>
    <row r="16" spans="1:32" ht="15" customHeight="1" x14ac:dyDescent="0.15">
      <c r="A16" s="163"/>
      <c r="B16" s="491"/>
      <c r="C16" s="505"/>
      <c r="D16" s="497"/>
      <c r="E16" s="508"/>
      <c r="F16" s="515" t="s">
        <v>352</v>
      </c>
      <c r="G16" s="516"/>
      <c r="H16" s="516"/>
      <c r="I16" s="516"/>
      <c r="J16" s="511">
        <v>241000</v>
      </c>
      <c r="K16" s="511"/>
      <c r="L16" s="511"/>
      <c r="M16" s="141" t="s">
        <v>376</v>
      </c>
      <c r="N16" s="141"/>
      <c r="O16" s="141"/>
      <c r="P16" s="141"/>
      <c r="Q16" s="141"/>
      <c r="R16" s="141"/>
      <c r="S16" s="141"/>
      <c r="T16" s="141" t="s">
        <v>258</v>
      </c>
      <c r="U16" s="486">
        <v>66800</v>
      </c>
      <c r="V16" s="486"/>
      <c r="W16" s="486"/>
      <c r="X16" s="141" t="s">
        <v>259</v>
      </c>
      <c r="Y16" s="142"/>
      <c r="Z16" s="141"/>
      <c r="AB16" s="141"/>
      <c r="AC16" s="141"/>
      <c r="AD16" s="142"/>
      <c r="AE16" s="145"/>
      <c r="AF16" s="143"/>
    </row>
    <row r="17" spans="1:32" ht="15" customHeight="1" x14ac:dyDescent="0.15">
      <c r="A17" s="163"/>
      <c r="B17" s="491"/>
      <c r="C17" s="218"/>
      <c r="D17" s="220"/>
      <c r="E17" s="219"/>
      <c r="F17" s="221"/>
      <c r="G17" s="19"/>
      <c r="H17" s="19"/>
      <c r="I17" s="19"/>
      <c r="J17" s="511"/>
      <c r="K17" s="511"/>
      <c r="L17" s="511"/>
      <c r="M17" s="141"/>
      <c r="N17" s="141"/>
      <c r="O17" s="141"/>
      <c r="P17" s="141"/>
      <c r="Q17" s="141"/>
      <c r="R17" s="141"/>
      <c r="S17" s="141"/>
      <c r="T17" s="141"/>
      <c r="U17" s="486"/>
      <c r="V17" s="486"/>
      <c r="W17" s="486"/>
      <c r="X17" s="141"/>
      <c r="Y17" s="142"/>
      <c r="Z17" s="222"/>
      <c r="AA17" s="487"/>
      <c r="AB17" s="487"/>
      <c r="AC17" s="487"/>
      <c r="AD17" s="223"/>
      <c r="AE17" s="541"/>
      <c r="AF17" s="552"/>
    </row>
    <row r="18" spans="1:32" ht="15" customHeight="1" x14ac:dyDescent="0.15">
      <c r="A18" s="163"/>
      <c r="B18" s="491"/>
      <c r="C18" s="84" t="s">
        <v>164</v>
      </c>
      <c r="D18" s="85" t="s">
        <v>70</v>
      </c>
      <c r="E18" s="83">
        <f>U18*1000</f>
        <v>2200000</v>
      </c>
      <c r="F18" s="515" t="s">
        <v>352</v>
      </c>
      <c r="G18" s="516"/>
      <c r="H18" s="516"/>
      <c r="I18" s="516"/>
      <c r="J18" s="511">
        <v>59000</v>
      </c>
      <c r="K18" s="511"/>
      <c r="L18" s="511"/>
      <c r="M18" s="141" t="s">
        <v>375</v>
      </c>
      <c r="N18" s="141"/>
      <c r="O18" s="141"/>
      <c r="P18" s="141"/>
      <c r="Q18" s="141"/>
      <c r="R18" s="141"/>
      <c r="S18" s="141"/>
      <c r="T18" s="141" t="s">
        <v>258</v>
      </c>
      <c r="U18" s="486">
        <v>2200</v>
      </c>
      <c r="V18" s="486"/>
      <c r="W18" s="486"/>
      <c r="X18" s="141" t="s">
        <v>259</v>
      </c>
      <c r="Y18" s="158"/>
      <c r="Z18" s="158"/>
      <c r="AA18" s="158"/>
      <c r="AB18" s="158"/>
      <c r="AC18" s="158"/>
      <c r="AD18" s="158"/>
      <c r="AE18" s="158"/>
      <c r="AF18" s="25"/>
    </row>
    <row r="19" spans="1:32" ht="15" customHeight="1" x14ac:dyDescent="0.15">
      <c r="A19" s="163"/>
      <c r="B19" s="491"/>
      <c r="C19" s="84" t="s">
        <v>166</v>
      </c>
      <c r="D19" s="85" t="s">
        <v>236</v>
      </c>
      <c r="E19" s="8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5"/>
    </row>
    <row r="20" spans="1:32" ht="15" customHeight="1" x14ac:dyDescent="0.15">
      <c r="A20" s="163"/>
      <c r="B20" s="491"/>
      <c r="C20" s="96" t="s">
        <v>169</v>
      </c>
      <c r="D20" s="91" t="s">
        <v>237</v>
      </c>
      <c r="E20" s="92">
        <f>U20*1000</f>
        <v>8000000</v>
      </c>
      <c r="F20" s="542" t="s">
        <v>353</v>
      </c>
      <c r="G20" s="543"/>
      <c r="H20" s="543"/>
      <c r="I20" s="543"/>
      <c r="J20" s="553">
        <v>29000</v>
      </c>
      <c r="K20" s="553"/>
      <c r="L20" s="553"/>
      <c r="M20" s="141" t="s">
        <v>376</v>
      </c>
      <c r="N20" s="141"/>
      <c r="O20" s="141"/>
      <c r="P20" s="141"/>
      <c r="Q20" s="141"/>
      <c r="R20" s="141"/>
      <c r="S20" s="225"/>
      <c r="T20" s="225" t="s">
        <v>279</v>
      </c>
      <c r="U20" s="545">
        <v>8000</v>
      </c>
      <c r="V20" s="546"/>
      <c r="W20" s="546"/>
      <c r="X20" s="138" t="s">
        <v>280</v>
      </c>
      <c r="Y20" s="138"/>
      <c r="Z20" s="138"/>
      <c r="AA20" s="138"/>
      <c r="AB20" s="138"/>
      <c r="AC20" s="138"/>
      <c r="AD20" s="138"/>
      <c r="AE20" s="138"/>
      <c r="AF20" s="166"/>
    </row>
    <row r="21" spans="1:32" ht="15" customHeight="1" x14ac:dyDescent="0.15">
      <c r="A21" s="163"/>
      <c r="B21" s="491"/>
      <c r="C21" s="93"/>
      <c r="D21" s="94"/>
      <c r="E21" s="95"/>
      <c r="F21" s="515"/>
      <c r="G21" s="516"/>
      <c r="H21" s="516"/>
      <c r="I21" s="516"/>
      <c r="J21" s="549"/>
      <c r="K21" s="549"/>
      <c r="L21" s="549"/>
      <c r="M21" s="141"/>
      <c r="N21" s="141"/>
      <c r="O21" s="141"/>
      <c r="P21" s="141"/>
      <c r="Q21" s="141"/>
      <c r="R21" s="141"/>
      <c r="S21" s="142"/>
      <c r="T21" s="142"/>
      <c r="U21" s="486"/>
      <c r="V21" s="501"/>
      <c r="W21" s="501"/>
      <c r="X21" s="141"/>
      <c r="Y21" s="141"/>
      <c r="Z21" s="141"/>
      <c r="AA21" s="141"/>
      <c r="AB21" s="141"/>
      <c r="AC21" s="141"/>
      <c r="AD21" s="141"/>
      <c r="AE21" s="141"/>
      <c r="AF21" s="167"/>
    </row>
    <row r="22" spans="1:32" ht="15" customHeight="1" x14ac:dyDescent="0.15">
      <c r="A22" s="163"/>
      <c r="B22" s="491"/>
      <c r="C22" s="84" t="s">
        <v>170</v>
      </c>
      <c r="D22" s="85" t="s">
        <v>238</v>
      </c>
      <c r="E22" s="8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25"/>
    </row>
    <row r="23" spans="1:32" ht="15" customHeight="1" x14ac:dyDescent="0.15">
      <c r="A23" s="163"/>
      <c r="B23" s="492"/>
      <c r="C23" s="84" t="s">
        <v>171</v>
      </c>
      <c r="D23" s="85" t="s">
        <v>239</v>
      </c>
      <c r="E23" s="83">
        <f>U23*1000</f>
        <v>250000</v>
      </c>
      <c r="F23" s="515" t="s">
        <v>354</v>
      </c>
      <c r="G23" s="516"/>
      <c r="H23" s="516"/>
      <c r="I23" s="516"/>
      <c r="J23" s="485">
        <v>6800</v>
      </c>
      <c r="K23" s="485"/>
      <c r="L23" s="485"/>
      <c r="M23" s="141" t="s">
        <v>375</v>
      </c>
      <c r="N23" s="141"/>
      <c r="O23" s="141"/>
      <c r="P23" s="141"/>
      <c r="Q23" s="141"/>
      <c r="R23" s="141"/>
      <c r="S23" s="141"/>
      <c r="T23" s="141" t="s">
        <v>258</v>
      </c>
      <c r="U23" s="486">
        <v>250</v>
      </c>
      <c r="V23" s="486"/>
      <c r="W23" s="486"/>
      <c r="X23" s="141" t="s">
        <v>259</v>
      </c>
      <c r="Y23" s="158"/>
      <c r="Z23" s="158"/>
      <c r="AA23" s="158"/>
      <c r="AB23" s="158"/>
      <c r="AC23" s="158"/>
      <c r="AD23" s="158"/>
      <c r="AE23" s="158"/>
      <c r="AF23" s="25"/>
    </row>
    <row r="24" spans="1:32" ht="15" customHeight="1" x14ac:dyDescent="0.15">
      <c r="A24" s="163"/>
      <c r="B24" s="490" t="s">
        <v>210</v>
      </c>
      <c r="C24" s="86" t="s">
        <v>72</v>
      </c>
      <c r="D24" s="85"/>
      <c r="E24" s="83"/>
      <c r="F24" s="157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25"/>
    </row>
    <row r="25" spans="1:32" ht="15" customHeight="1" x14ac:dyDescent="0.15">
      <c r="A25" s="163"/>
      <c r="B25" s="491"/>
      <c r="C25" s="84" t="s">
        <v>163</v>
      </c>
      <c r="D25" s="85" t="s">
        <v>72</v>
      </c>
      <c r="E25" s="83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25"/>
    </row>
    <row r="26" spans="1:32" ht="15" customHeight="1" x14ac:dyDescent="0.15">
      <c r="A26" s="163"/>
      <c r="B26" s="492"/>
      <c r="C26" s="84" t="s">
        <v>165</v>
      </c>
      <c r="D26" s="85" t="s">
        <v>73</v>
      </c>
      <c r="E26" s="83"/>
      <c r="F26" s="157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25"/>
    </row>
    <row r="27" spans="1:32" ht="15" customHeight="1" x14ac:dyDescent="0.15">
      <c r="A27" s="163"/>
      <c r="B27" s="490" t="s">
        <v>211</v>
      </c>
      <c r="C27" s="86" t="s">
        <v>74</v>
      </c>
      <c r="D27" s="85"/>
      <c r="E27" s="83">
        <f>SUM(E28:E35)</f>
        <v>10100000</v>
      </c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25"/>
    </row>
    <row r="28" spans="1:32" ht="15" customHeight="1" x14ac:dyDescent="0.15">
      <c r="A28" s="163"/>
      <c r="B28" s="491"/>
      <c r="C28" s="84" t="s">
        <v>163</v>
      </c>
      <c r="D28" s="85" t="s">
        <v>75</v>
      </c>
      <c r="E28" s="83"/>
      <c r="F28" s="140"/>
      <c r="G28" s="141"/>
      <c r="H28" s="141"/>
      <c r="I28" s="141"/>
      <c r="J28" s="500"/>
      <c r="K28" s="500"/>
      <c r="L28" s="501"/>
      <c r="M28" s="141"/>
      <c r="N28" s="141"/>
      <c r="O28" s="141"/>
      <c r="P28" s="500"/>
      <c r="Q28" s="500"/>
      <c r="R28" s="50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3"/>
    </row>
    <row r="29" spans="1:32" ht="15" customHeight="1" x14ac:dyDescent="0.15">
      <c r="A29" s="163"/>
      <c r="B29" s="491"/>
      <c r="C29" s="84" t="s">
        <v>164</v>
      </c>
      <c r="D29" s="85" t="s">
        <v>76</v>
      </c>
      <c r="E29" s="83"/>
      <c r="F29" s="157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25"/>
    </row>
    <row r="30" spans="1:32" ht="15" customHeight="1" x14ac:dyDescent="0.15">
      <c r="A30" s="163"/>
      <c r="B30" s="491"/>
      <c r="C30" s="84" t="s">
        <v>166</v>
      </c>
      <c r="D30" s="85" t="s">
        <v>77</v>
      </c>
      <c r="E30" s="83">
        <v>100000</v>
      </c>
      <c r="F30" s="168" t="s">
        <v>355</v>
      </c>
      <c r="G30" s="145"/>
      <c r="H30" s="145"/>
      <c r="I30" s="145"/>
      <c r="J30" s="145"/>
      <c r="K30" s="145"/>
      <c r="L30" s="145"/>
      <c r="M30" s="145"/>
      <c r="N30" s="145"/>
      <c r="O30" s="178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7"/>
    </row>
    <row r="31" spans="1:32" ht="15" customHeight="1" x14ac:dyDescent="0.15">
      <c r="A31" s="163"/>
      <c r="B31" s="491"/>
      <c r="C31" s="84" t="s">
        <v>169</v>
      </c>
      <c r="D31" s="85" t="s">
        <v>240</v>
      </c>
      <c r="E31" s="83"/>
      <c r="F31" s="155"/>
      <c r="AF31" s="156"/>
    </row>
    <row r="32" spans="1:32" ht="15" customHeight="1" x14ac:dyDescent="0.15">
      <c r="A32" s="163"/>
      <c r="B32" s="491"/>
      <c r="C32" s="149" t="s">
        <v>170</v>
      </c>
      <c r="D32" s="148" t="s">
        <v>241</v>
      </c>
      <c r="E32" s="151">
        <f>(O32+AA32)*1000</f>
        <v>5400000</v>
      </c>
      <c r="F32" s="182"/>
      <c r="G32" s="417" t="s">
        <v>364</v>
      </c>
      <c r="H32" s="180"/>
      <c r="I32" s="180"/>
      <c r="J32" s="180"/>
      <c r="K32" s="180"/>
      <c r="L32" s="169"/>
      <c r="M32" s="169"/>
      <c r="N32" s="169"/>
      <c r="O32" s="484">
        <v>3100</v>
      </c>
      <c r="P32" s="484"/>
      <c r="Q32" s="169" t="s">
        <v>362</v>
      </c>
      <c r="R32" s="169"/>
      <c r="S32" s="169" t="s">
        <v>374</v>
      </c>
      <c r="T32" s="169"/>
      <c r="U32" s="169"/>
      <c r="V32" s="169"/>
      <c r="W32" s="169"/>
      <c r="X32" s="169"/>
      <c r="Y32" s="169"/>
      <c r="Z32" s="169"/>
      <c r="AA32" s="484">
        <v>2300</v>
      </c>
      <c r="AB32" s="484"/>
      <c r="AC32" s="169" t="s">
        <v>362</v>
      </c>
      <c r="AD32" s="169"/>
      <c r="AE32" s="169"/>
      <c r="AF32" s="170"/>
    </row>
    <row r="33" spans="1:32" ht="15" customHeight="1" x14ac:dyDescent="0.15">
      <c r="A33" s="163"/>
      <c r="B33" s="491"/>
      <c r="C33" s="84" t="s">
        <v>171</v>
      </c>
      <c r="D33" s="85" t="s">
        <v>242</v>
      </c>
      <c r="E33" s="83"/>
      <c r="F33" s="155"/>
      <c r="AF33" s="156"/>
    </row>
    <row r="34" spans="1:32" ht="15" customHeight="1" x14ac:dyDescent="0.15">
      <c r="A34" s="163"/>
      <c r="B34" s="491"/>
      <c r="C34" s="149" t="s">
        <v>182</v>
      </c>
      <c r="D34" s="148" t="s">
        <v>243</v>
      </c>
      <c r="E34" s="151">
        <f>O34*1000</f>
        <v>4600000</v>
      </c>
      <c r="F34" s="179"/>
      <c r="G34" s="14" t="s">
        <v>390</v>
      </c>
      <c r="H34" s="181"/>
      <c r="I34" s="181"/>
      <c r="J34" s="181"/>
      <c r="K34" s="181"/>
      <c r="L34" s="169"/>
      <c r="M34" s="169"/>
      <c r="N34" s="169"/>
      <c r="O34" s="484">
        <v>4600</v>
      </c>
      <c r="P34" s="484"/>
      <c r="Q34" s="169" t="s">
        <v>362</v>
      </c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70"/>
    </row>
    <row r="35" spans="1:32" ht="15" customHeight="1" x14ac:dyDescent="0.15">
      <c r="A35" s="163"/>
      <c r="B35" s="492"/>
      <c r="C35" s="84" t="s">
        <v>183</v>
      </c>
      <c r="D35" s="85" t="s">
        <v>78</v>
      </c>
      <c r="E35" s="83">
        <v>0</v>
      </c>
      <c r="F35" s="168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537"/>
      <c r="T35" s="538"/>
      <c r="U35" s="169"/>
      <c r="V35" s="169"/>
      <c r="W35" s="169"/>
      <c r="X35" s="169"/>
      <c r="Y35" s="169"/>
      <c r="Z35" s="169"/>
      <c r="AA35" s="539"/>
      <c r="AB35" s="539"/>
      <c r="AC35" s="169"/>
      <c r="AD35" s="169"/>
      <c r="AE35" s="169"/>
      <c r="AF35" s="170"/>
    </row>
    <row r="36" spans="1:32" ht="15" customHeight="1" x14ac:dyDescent="0.15">
      <c r="A36" s="163"/>
      <c r="B36" s="505" t="s">
        <v>212</v>
      </c>
      <c r="C36" s="186" t="s">
        <v>79</v>
      </c>
      <c r="D36" s="87"/>
      <c r="E36" s="198">
        <f>SUM(E37:E42)</f>
        <v>0</v>
      </c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24"/>
    </row>
    <row r="37" spans="1:32" ht="15" customHeight="1" x14ac:dyDescent="0.15">
      <c r="A37" s="163"/>
      <c r="B37" s="505"/>
      <c r="C37" s="84" t="s">
        <v>163</v>
      </c>
      <c r="D37" s="85" t="s">
        <v>80</v>
      </c>
      <c r="E37" s="192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25"/>
    </row>
    <row r="38" spans="1:32" ht="15" customHeight="1" x14ac:dyDescent="0.15">
      <c r="A38" s="163"/>
      <c r="B38" s="505"/>
      <c r="C38" s="84" t="s">
        <v>164</v>
      </c>
      <c r="D38" s="85" t="s">
        <v>81</v>
      </c>
      <c r="E38" s="192">
        <v>0</v>
      </c>
      <c r="F38" s="158" t="s">
        <v>298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25"/>
    </row>
    <row r="39" spans="1:32" ht="15" customHeight="1" x14ac:dyDescent="0.15">
      <c r="A39" s="163"/>
      <c r="B39" s="505"/>
      <c r="C39" s="84" t="s">
        <v>166</v>
      </c>
      <c r="D39" s="85" t="s">
        <v>82</v>
      </c>
      <c r="E39" s="192">
        <v>0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25"/>
    </row>
    <row r="40" spans="1:32" ht="15" customHeight="1" x14ac:dyDescent="0.15">
      <c r="A40" s="163"/>
      <c r="B40" s="505"/>
      <c r="C40" s="84" t="s">
        <v>169</v>
      </c>
      <c r="D40" s="85" t="s">
        <v>79</v>
      </c>
      <c r="E40" s="192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25"/>
    </row>
    <row r="41" spans="1:32" ht="15" customHeight="1" x14ac:dyDescent="0.15">
      <c r="A41" s="163"/>
      <c r="B41" s="505"/>
      <c r="C41" s="84" t="s">
        <v>170</v>
      </c>
      <c r="D41" s="85" t="s">
        <v>83</v>
      </c>
      <c r="E41" s="192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25"/>
    </row>
    <row r="42" spans="1:32" ht="15" customHeight="1" x14ac:dyDescent="0.15">
      <c r="A42" s="98"/>
      <c r="B42" s="506"/>
      <c r="C42" s="84" t="s">
        <v>171</v>
      </c>
      <c r="D42" s="85" t="s">
        <v>83</v>
      </c>
      <c r="E42" s="192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25"/>
    </row>
    <row r="43" spans="1:32" ht="15" customHeight="1" x14ac:dyDescent="0.15">
      <c r="A43" s="172" t="s">
        <v>173</v>
      </c>
      <c r="B43" s="89" t="s">
        <v>227</v>
      </c>
      <c r="C43" s="84"/>
      <c r="D43" s="85"/>
      <c r="E43" s="192">
        <f>E44+E45</f>
        <v>0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25"/>
    </row>
    <row r="44" spans="1:32" ht="15" customHeight="1" x14ac:dyDescent="0.15">
      <c r="A44" s="163"/>
      <c r="B44" s="90" t="s">
        <v>163</v>
      </c>
      <c r="C44" s="86" t="s">
        <v>227</v>
      </c>
      <c r="D44" s="85"/>
      <c r="E44" s="192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25"/>
    </row>
    <row r="45" spans="1:32" ht="15" customHeight="1" x14ac:dyDescent="0.15">
      <c r="A45" s="163"/>
      <c r="B45" s="81" t="s">
        <v>165</v>
      </c>
      <c r="C45" s="86" t="s">
        <v>79</v>
      </c>
      <c r="D45" s="85"/>
      <c r="E45" s="192">
        <f>SUM(E46:E48)</f>
        <v>0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25"/>
    </row>
    <row r="46" spans="1:32" ht="15" customHeight="1" x14ac:dyDescent="0.15">
      <c r="A46" s="163"/>
      <c r="B46" s="81"/>
      <c r="C46" s="84" t="s">
        <v>163</v>
      </c>
      <c r="D46" s="85" t="s">
        <v>80</v>
      </c>
      <c r="E46" s="192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25"/>
    </row>
    <row r="47" spans="1:32" ht="15" customHeight="1" x14ac:dyDescent="0.15">
      <c r="A47" s="163"/>
      <c r="B47" s="81"/>
      <c r="C47" s="84" t="s">
        <v>165</v>
      </c>
      <c r="D47" s="85" t="s">
        <v>82</v>
      </c>
      <c r="E47" s="192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25"/>
    </row>
    <row r="48" spans="1:32" ht="15" customHeight="1" x14ac:dyDescent="0.15">
      <c r="A48" s="163"/>
      <c r="B48" s="81"/>
      <c r="C48" s="84" t="s">
        <v>167</v>
      </c>
      <c r="D48" s="85" t="s">
        <v>79</v>
      </c>
      <c r="E48" s="192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25"/>
    </row>
    <row r="49" spans="1:32" ht="15" customHeight="1" x14ac:dyDescent="0.15">
      <c r="A49" s="187" t="s">
        <v>176</v>
      </c>
      <c r="B49" s="89" t="s">
        <v>5</v>
      </c>
      <c r="C49" s="84"/>
      <c r="D49" s="85"/>
      <c r="E49" s="192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25"/>
    </row>
    <row r="50" spans="1:32" ht="15" customHeight="1" x14ac:dyDescent="0.15">
      <c r="A50" s="187" t="s">
        <v>178</v>
      </c>
      <c r="B50" s="89" t="s">
        <v>6</v>
      </c>
      <c r="C50" s="84"/>
      <c r="D50" s="85"/>
      <c r="E50" s="192">
        <v>1000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25"/>
    </row>
    <row r="51" spans="1:32" ht="15" customHeight="1" x14ac:dyDescent="0.15">
      <c r="A51" s="187" t="s">
        <v>179</v>
      </c>
      <c r="B51" s="89" t="s">
        <v>7</v>
      </c>
      <c r="C51" s="84"/>
      <c r="D51" s="85"/>
      <c r="E51" s="192">
        <v>1000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25"/>
    </row>
    <row r="52" spans="1:32" ht="15" customHeight="1" x14ac:dyDescent="0.15">
      <c r="A52" s="172" t="s">
        <v>181</v>
      </c>
      <c r="B52" s="89" t="s">
        <v>8</v>
      </c>
      <c r="C52" s="84"/>
      <c r="D52" s="85"/>
      <c r="E52" s="192">
        <f>SUM(E53:E55)</f>
        <v>50000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25"/>
    </row>
    <row r="53" spans="1:32" ht="15" customHeight="1" x14ac:dyDescent="0.15">
      <c r="A53" s="163"/>
      <c r="B53" s="90" t="s">
        <v>163</v>
      </c>
      <c r="C53" s="86" t="s">
        <v>85</v>
      </c>
      <c r="D53" s="85"/>
      <c r="E53" s="192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25"/>
    </row>
    <row r="54" spans="1:32" ht="15" customHeight="1" x14ac:dyDescent="0.15">
      <c r="A54" s="163"/>
      <c r="B54" s="90" t="s">
        <v>165</v>
      </c>
      <c r="C54" s="86" t="s">
        <v>86</v>
      </c>
      <c r="D54" s="85"/>
      <c r="E54" s="192">
        <v>0</v>
      </c>
      <c r="F54" s="158" t="s">
        <v>330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25"/>
    </row>
    <row r="55" spans="1:32" ht="15" customHeight="1" x14ac:dyDescent="0.15">
      <c r="A55" s="164"/>
      <c r="B55" s="188" t="s">
        <v>167</v>
      </c>
      <c r="C55" s="189" t="s">
        <v>87</v>
      </c>
      <c r="D55" s="165"/>
      <c r="E55" s="194">
        <v>50000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1"/>
    </row>
    <row r="56" spans="1:32" ht="15" customHeight="1" x14ac:dyDescent="0.15">
      <c r="E56" s="199">
        <f>E2+E43+E49+E50+E51+E52</f>
        <v>87402000</v>
      </c>
    </row>
  </sheetData>
  <mergeCells count="35">
    <mergeCell ref="B36:B42"/>
    <mergeCell ref="B24:B26"/>
    <mergeCell ref="B27:B35"/>
    <mergeCell ref="J28:L28"/>
    <mergeCell ref="P28:R28"/>
    <mergeCell ref="F20:I20"/>
    <mergeCell ref="J20:L20"/>
    <mergeCell ref="U20:W20"/>
    <mergeCell ref="S35:T35"/>
    <mergeCell ref="AA35:AB35"/>
    <mergeCell ref="F21:I21"/>
    <mergeCell ref="J21:L21"/>
    <mergeCell ref="U21:W21"/>
    <mergeCell ref="F23:I23"/>
    <mergeCell ref="J23:L23"/>
    <mergeCell ref="U23:W23"/>
    <mergeCell ref="O32:P32"/>
    <mergeCell ref="AA32:AB32"/>
    <mergeCell ref="O34:P34"/>
    <mergeCell ref="AE17:AF17"/>
    <mergeCell ref="AA17:AC17"/>
    <mergeCell ref="E15:E16"/>
    <mergeCell ref="B3:B6"/>
    <mergeCell ref="B7:B13"/>
    <mergeCell ref="B14:B23"/>
    <mergeCell ref="C15:C16"/>
    <mergeCell ref="D15:D16"/>
    <mergeCell ref="F16:I16"/>
    <mergeCell ref="J16:L16"/>
    <mergeCell ref="U16:W16"/>
    <mergeCell ref="J17:L17"/>
    <mergeCell ref="U17:W17"/>
    <mergeCell ref="F18:I18"/>
    <mergeCell ref="J18:L18"/>
    <mergeCell ref="U18:W18"/>
  </mergeCells>
  <phoneticPr fontId="24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7"/>
  <sheetViews>
    <sheetView showGridLines="0" workbookViewId="0">
      <pane xSplit="6" ySplit="2" topLeftCell="G39" activePane="bottomRight" state="frozen"/>
      <selection activeCell="M27" sqref="M27"/>
      <selection pane="topRight" activeCell="M27" sqref="M27"/>
      <selection pane="bottomLeft" activeCell="M27" sqref="M27"/>
      <selection pane="bottomRight" activeCell="H173" sqref="H173"/>
    </sheetView>
  </sheetViews>
  <sheetFormatPr defaultRowHeight="13.5" customHeight="1" x14ac:dyDescent="0.15"/>
  <cols>
    <col min="1" max="2" width="3.125" customWidth="1"/>
    <col min="3" max="3" width="4.125" style="5" customWidth="1"/>
    <col min="4" max="4" width="3.125" style="5" customWidth="1"/>
    <col min="5" max="5" width="3.125" style="6" customWidth="1"/>
    <col min="6" max="6" width="32.5" style="2" customWidth="1"/>
    <col min="7" max="9" width="11.25" style="76" customWidth="1"/>
    <col min="10" max="12" width="11.25" style="77" customWidth="1"/>
    <col min="13" max="13" width="12.125" style="77" customWidth="1"/>
    <col min="14" max="14" width="9.75" style="77" customWidth="1"/>
    <col min="15" max="15" width="12.125" style="77" customWidth="1"/>
  </cols>
  <sheetData>
    <row r="1" spans="1:15" ht="13.5" customHeight="1" x14ac:dyDescent="0.15">
      <c r="A1" s="560" t="s">
        <v>0</v>
      </c>
      <c r="B1" s="560"/>
      <c r="C1" s="560"/>
      <c r="D1" s="560"/>
      <c r="E1" s="560"/>
      <c r="F1" s="560"/>
      <c r="G1" s="562" t="s">
        <v>213</v>
      </c>
      <c r="H1" s="563"/>
      <c r="I1" s="563"/>
      <c r="J1" s="563"/>
      <c r="K1" s="563"/>
      <c r="L1" s="564"/>
      <c r="M1" s="555" t="s">
        <v>220</v>
      </c>
      <c r="N1" s="554" t="s">
        <v>221</v>
      </c>
      <c r="O1" s="554" t="s">
        <v>222</v>
      </c>
    </row>
    <row r="2" spans="1:15" ht="13.5" customHeight="1" x14ac:dyDescent="0.15">
      <c r="A2" s="561"/>
      <c r="B2" s="561"/>
      <c r="C2" s="561"/>
      <c r="D2" s="561"/>
      <c r="E2" s="561"/>
      <c r="F2" s="561"/>
      <c r="G2" s="101" t="s">
        <v>214</v>
      </c>
      <c r="H2" s="102" t="s">
        <v>215</v>
      </c>
      <c r="I2" s="102" t="s">
        <v>216</v>
      </c>
      <c r="J2" s="102" t="s">
        <v>217</v>
      </c>
      <c r="K2" s="102" t="s">
        <v>218</v>
      </c>
      <c r="L2" s="103" t="s">
        <v>219</v>
      </c>
      <c r="M2" s="555"/>
      <c r="N2" s="555"/>
      <c r="O2" s="555"/>
    </row>
    <row r="3" spans="1:15" ht="13.5" customHeight="1" x14ac:dyDescent="0.15">
      <c r="A3" s="565" t="s">
        <v>251</v>
      </c>
      <c r="B3" s="565" t="s">
        <v>2</v>
      </c>
      <c r="C3" s="5" t="s">
        <v>162</v>
      </c>
      <c r="D3" s="7" t="s">
        <v>3</v>
      </c>
      <c r="E3" s="4"/>
      <c r="F3" s="54"/>
      <c r="G3" s="104">
        <f t="shared" ref="G3:L3" si="0">G4+G8+G15+G22+G25+G34</f>
        <v>0</v>
      </c>
      <c r="H3" s="105">
        <f t="shared" si="0"/>
        <v>404381000</v>
      </c>
      <c r="I3" s="105">
        <f t="shared" si="0"/>
        <v>61952000</v>
      </c>
      <c r="J3" s="105">
        <f t="shared" si="0"/>
        <v>13712000</v>
      </c>
      <c r="K3" s="105">
        <f t="shared" si="0"/>
        <v>74704000</v>
      </c>
      <c r="L3" s="106">
        <f t="shared" si="0"/>
        <v>23804000</v>
      </c>
      <c r="M3" s="69">
        <f>SUM(G3:L3)</f>
        <v>578553000</v>
      </c>
      <c r="N3" s="69"/>
      <c r="O3" s="69">
        <f>M3+N3</f>
        <v>578553000</v>
      </c>
    </row>
    <row r="4" spans="1:15" ht="13.5" customHeight="1" x14ac:dyDescent="0.15">
      <c r="A4" s="566"/>
      <c r="B4" s="566"/>
      <c r="C4" s="31"/>
      <c r="D4" s="5" t="s">
        <v>163</v>
      </c>
      <c r="E4" s="8" t="s">
        <v>67</v>
      </c>
      <c r="F4" s="55"/>
      <c r="G4" s="107">
        <f t="shared" ref="G4:L4" si="1">SUM(G5:G7)</f>
        <v>0</v>
      </c>
      <c r="H4" s="108">
        <f t="shared" si="1"/>
        <v>318550000</v>
      </c>
      <c r="I4" s="108">
        <f t="shared" si="1"/>
        <v>0</v>
      </c>
      <c r="J4" s="108">
        <f t="shared" si="1"/>
        <v>0</v>
      </c>
      <c r="K4" s="108">
        <f t="shared" si="1"/>
        <v>0</v>
      </c>
      <c r="L4" s="109">
        <f t="shared" si="1"/>
        <v>0</v>
      </c>
      <c r="M4" s="70">
        <f t="shared" ref="M4:M74" si="2">SUM(G4:L4)</f>
        <v>318550000</v>
      </c>
      <c r="N4" s="70"/>
      <c r="O4" s="70">
        <f t="shared" ref="O4:O74" si="3">M4+N4</f>
        <v>318550000</v>
      </c>
    </row>
    <row r="5" spans="1:15" ht="13.5" customHeight="1" x14ac:dyDescent="0.15">
      <c r="A5" s="566"/>
      <c r="B5" s="566"/>
      <c r="C5" s="31"/>
      <c r="E5" s="9" t="s">
        <v>163</v>
      </c>
      <c r="F5" s="14" t="s">
        <v>68</v>
      </c>
      <c r="G5" s="107"/>
      <c r="H5" s="108">
        <v>290650000</v>
      </c>
      <c r="I5" s="108"/>
      <c r="J5" s="108"/>
      <c r="K5" s="108"/>
      <c r="L5" s="109"/>
      <c r="M5" s="70">
        <f t="shared" si="2"/>
        <v>290650000</v>
      </c>
      <c r="N5" s="70"/>
      <c r="O5" s="70">
        <f t="shared" si="3"/>
        <v>290650000</v>
      </c>
    </row>
    <row r="6" spans="1:15" ht="13.5" customHeight="1" x14ac:dyDescent="0.15">
      <c r="A6" s="566"/>
      <c r="B6" s="566"/>
      <c r="C6" s="31"/>
      <c r="E6" s="9" t="s">
        <v>164</v>
      </c>
      <c r="F6" s="14" t="s">
        <v>234</v>
      </c>
      <c r="G6" s="107"/>
      <c r="H6" s="108"/>
      <c r="I6" s="108"/>
      <c r="J6" s="108"/>
      <c r="K6" s="108"/>
      <c r="L6" s="109"/>
      <c r="M6" s="70">
        <f t="shared" si="2"/>
        <v>0</v>
      </c>
      <c r="N6" s="70"/>
      <c r="O6" s="70"/>
    </row>
    <row r="7" spans="1:15" ht="13.5" customHeight="1" x14ac:dyDescent="0.15">
      <c r="A7" s="566"/>
      <c r="B7" s="566"/>
      <c r="C7" s="31"/>
      <c r="D7" s="3"/>
      <c r="E7" s="9" t="s">
        <v>166</v>
      </c>
      <c r="F7" s="14" t="s">
        <v>235</v>
      </c>
      <c r="G7" s="107"/>
      <c r="H7" s="108">
        <v>27900000</v>
      </c>
      <c r="I7" s="108"/>
      <c r="J7" s="108"/>
      <c r="K7" s="108"/>
      <c r="L7" s="109"/>
      <c r="M7" s="70">
        <f t="shared" si="2"/>
        <v>27900000</v>
      </c>
      <c r="N7" s="70"/>
      <c r="O7" s="70">
        <f t="shared" si="3"/>
        <v>27900000</v>
      </c>
    </row>
    <row r="8" spans="1:15" ht="13.5" customHeight="1" x14ac:dyDescent="0.15">
      <c r="A8" s="566"/>
      <c r="B8" s="566"/>
      <c r="C8" s="31"/>
      <c r="D8" s="5" t="s">
        <v>165</v>
      </c>
      <c r="E8" s="10" t="s">
        <v>69</v>
      </c>
      <c r="F8" s="14"/>
      <c r="G8" s="107">
        <f t="shared" ref="G8:L8" si="4">SUM(G9:G14)</f>
        <v>0</v>
      </c>
      <c r="H8" s="108">
        <f t="shared" si="4"/>
        <v>45800000</v>
      </c>
      <c r="I8" s="108">
        <f t="shared" si="4"/>
        <v>55900000</v>
      </c>
      <c r="J8" s="108">
        <f t="shared" si="4"/>
        <v>0</v>
      </c>
      <c r="K8" s="108">
        <f t="shared" si="4"/>
        <v>0</v>
      </c>
      <c r="L8" s="109">
        <f t="shared" si="4"/>
        <v>0</v>
      </c>
      <c r="M8" s="70">
        <f t="shared" si="2"/>
        <v>101700000</v>
      </c>
      <c r="N8" s="70"/>
      <c r="O8" s="70">
        <f t="shared" si="3"/>
        <v>101700000</v>
      </c>
    </row>
    <row r="9" spans="1:15" ht="13.5" customHeight="1" x14ac:dyDescent="0.15">
      <c r="A9" s="566"/>
      <c r="B9" s="566"/>
      <c r="C9" s="31"/>
      <c r="E9" s="9" t="s">
        <v>168</v>
      </c>
      <c r="F9" s="14" t="s">
        <v>68</v>
      </c>
      <c r="G9" s="107"/>
      <c r="H9" s="108">
        <v>41200000</v>
      </c>
      <c r="I9" s="108">
        <v>50400000</v>
      </c>
      <c r="J9" s="108"/>
      <c r="K9" s="108"/>
      <c r="L9" s="109"/>
      <c r="M9" s="70">
        <f t="shared" si="2"/>
        <v>91600000</v>
      </c>
      <c r="N9" s="70"/>
      <c r="O9" s="70">
        <f t="shared" si="3"/>
        <v>91600000</v>
      </c>
    </row>
    <row r="10" spans="1:15" ht="13.5" customHeight="1" x14ac:dyDescent="0.15">
      <c r="A10" s="566"/>
      <c r="B10" s="566"/>
      <c r="C10" s="31"/>
      <c r="E10" s="9" t="s">
        <v>164</v>
      </c>
      <c r="F10" s="14" t="s">
        <v>70</v>
      </c>
      <c r="G10" s="107"/>
      <c r="H10" s="108"/>
      <c r="I10" s="108"/>
      <c r="J10" s="108"/>
      <c r="K10" s="108"/>
      <c r="L10" s="109"/>
      <c r="M10" s="70">
        <f t="shared" si="2"/>
        <v>0</v>
      </c>
      <c r="N10" s="70"/>
      <c r="O10" s="70">
        <f t="shared" si="3"/>
        <v>0</v>
      </c>
    </row>
    <row r="11" spans="1:15" ht="13.5" customHeight="1" x14ac:dyDescent="0.15">
      <c r="A11" s="566"/>
      <c r="B11" s="566"/>
      <c r="C11" s="31"/>
      <c r="E11" s="9" t="s">
        <v>166</v>
      </c>
      <c r="F11" s="14" t="s">
        <v>236</v>
      </c>
      <c r="G11" s="107"/>
      <c r="H11" s="108"/>
      <c r="I11" s="108"/>
      <c r="J11" s="108"/>
      <c r="K11" s="108"/>
      <c r="L11" s="109"/>
      <c r="M11" s="70">
        <f t="shared" si="2"/>
        <v>0</v>
      </c>
      <c r="N11" s="70"/>
      <c r="O11" s="70"/>
    </row>
    <row r="12" spans="1:15" ht="13.5" customHeight="1" x14ac:dyDescent="0.15">
      <c r="A12" s="566"/>
      <c r="B12" s="566"/>
      <c r="C12" s="31"/>
      <c r="E12" s="9" t="s">
        <v>169</v>
      </c>
      <c r="F12" s="14" t="s">
        <v>237</v>
      </c>
      <c r="G12" s="107"/>
      <c r="H12" s="108">
        <v>4600000</v>
      </c>
      <c r="I12" s="108">
        <v>5500000</v>
      </c>
      <c r="J12" s="108"/>
      <c r="K12" s="108"/>
      <c r="L12" s="109"/>
      <c r="M12" s="70">
        <f t="shared" si="2"/>
        <v>10100000</v>
      </c>
      <c r="N12" s="70"/>
      <c r="O12" s="70">
        <f t="shared" si="3"/>
        <v>10100000</v>
      </c>
    </row>
    <row r="13" spans="1:15" ht="13.5" customHeight="1" x14ac:dyDescent="0.15">
      <c r="A13" s="566"/>
      <c r="B13" s="566"/>
      <c r="C13" s="31"/>
      <c r="E13" s="9" t="s">
        <v>170</v>
      </c>
      <c r="F13" s="14" t="s">
        <v>238</v>
      </c>
      <c r="G13" s="107"/>
      <c r="H13" s="108"/>
      <c r="I13" s="108"/>
      <c r="J13" s="108"/>
      <c r="K13" s="108"/>
      <c r="L13" s="109"/>
      <c r="M13" s="70">
        <f t="shared" si="2"/>
        <v>0</v>
      </c>
      <c r="N13" s="70"/>
      <c r="O13" s="70"/>
    </row>
    <row r="14" spans="1:15" ht="13.5" customHeight="1" x14ac:dyDescent="0.15">
      <c r="A14" s="566"/>
      <c r="B14" s="566"/>
      <c r="C14" s="31"/>
      <c r="D14" s="3"/>
      <c r="E14" s="9" t="s">
        <v>171</v>
      </c>
      <c r="F14" s="14" t="s">
        <v>239</v>
      </c>
      <c r="G14" s="107"/>
      <c r="H14" s="108"/>
      <c r="I14" s="108"/>
      <c r="J14" s="108"/>
      <c r="K14" s="108"/>
      <c r="L14" s="109"/>
      <c r="M14" s="70">
        <f t="shared" si="2"/>
        <v>0</v>
      </c>
      <c r="N14" s="70"/>
      <c r="O14" s="70">
        <f t="shared" si="3"/>
        <v>0</v>
      </c>
    </row>
    <row r="15" spans="1:15" ht="13.5" customHeight="1" x14ac:dyDescent="0.15">
      <c r="A15" s="566"/>
      <c r="B15" s="566"/>
      <c r="C15" s="31"/>
      <c r="D15" s="5" t="s">
        <v>167</v>
      </c>
      <c r="E15" s="10" t="s">
        <v>71</v>
      </c>
      <c r="F15" s="14"/>
      <c r="G15" s="107">
        <f t="shared" ref="G15:L15" si="5">SUM(G16:G21)</f>
        <v>0</v>
      </c>
      <c r="H15" s="108">
        <f t="shared" si="5"/>
        <v>0</v>
      </c>
      <c r="I15" s="108">
        <f t="shared" si="5"/>
        <v>0</v>
      </c>
      <c r="J15" s="108">
        <f t="shared" si="5"/>
        <v>0</v>
      </c>
      <c r="K15" s="108">
        <f t="shared" si="5"/>
        <v>58800000</v>
      </c>
      <c r="L15" s="109">
        <f t="shared" si="5"/>
        <v>22700000</v>
      </c>
      <c r="M15" s="70">
        <f t="shared" si="2"/>
        <v>81500000</v>
      </c>
      <c r="N15" s="70"/>
      <c r="O15" s="70">
        <f t="shared" si="3"/>
        <v>81500000</v>
      </c>
    </row>
    <row r="16" spans="1:15" ht="13.5" customHeight="1" x14ac:dyDescent="0.15">
      <c r="A16" s="566"/>
      <c r="B16" s="566"/>
      <c r="C16" s="31"/>
      <c r="E16" s="9" t="s">
        <v>163</v>
      </c>
      <c r="F16" s="14" t="s">
        <v>68</v>
      </c>
      <c r="G16" s="107"/>
      <c r="H16" s="108"/>
      <c r="I16" s="108"/>
      <c r="J16" s="108"/>
      <c r="K16" s="108">
        <v>53000000</v>
      </c>
      <c r="L16" s="109">
        <v>20500000</v>
      </c>
      <c r="M16" s="70">
        <f t="shared" si="2"/>
        <v>73500000</v>
      </c>
      <c r="N16" s="70"/>
      <c r="O16" s="70">
        <f t="shared" si="3"/>
        <v>73500000</v>
      </c>
    </row>
    <row r="17" spans="1:15" ht="13.5" customHeight="1" x14ac:dyDescent="0.15">
      <c r="A17" s="566"/>
      <c r="B17" s="566"/>
      <c r="C17" s="31"/>
      <c r="E17" s="9" t="s">
        <v>164</v>
      </c>
      <c r="F17" s="14" t="s">
        <v>70</v>
      </c>
      <c r="G17" s="107"/>
      <c r="H17" s="108"/>
      <c r="I17" s="108"/>
      <c r="J17" s="108"/>
      <c r="K17" s="108"/>
      <c r="L17" s="109"/>
      <c r="M17" s="70">
        <f t="shared" si="2"/>
        <v>0</v>
      </c>
      <c r="N17" s="70"/>
      <c r="O17" s="70">
        <f t="shared" si="3"/>
        <v>0</v>
      </c>
    </row>
    <row r="18" spans="1:15" ht="13.5" customHeight="1" x14ac:dyDescent="0.15">
      <c r="A18" s="566"/>
      <c r="B18" s="566"/>
      <c r="C18" s="31"/>
      <c r="E18" s="9" t="s">
        <v>166</v>
      </c>
      <c r="F18" s="14" t="s">
        <v>236</v>
      </c>
      <c r="G18" s="107"/>
      <c r="H18" s="108"/>
      <c r="I18" s="108"/>
      <c r="J18" s="108"/>
      <c r="K18" s="108"/>
      <c r="L18" s="109"/>
      <c r="M18" s="70">
        <f t="shared" si="2"/>
        <v>0</v>
      </c>
      <c r="N18" s="70"/>
      <c r="O18" s="70"/>
    </row>
    <row r="19" spans="1:15" ht="13.5" customHeight="1" x14ac:dyDescent="0.15">
      <c r="A19" s="566"/>
      <c r="B19" s="566"/>
      <c r="C19" s="31"/>
      <c r="E19" s="9" t="s">
        <v>169</v>
      </c>
      <c r="F19" s="14" t="s">
        <v>237</v>
      </c>
      <c r="G19" s="107"/>
      <c r="H19" s="108"/>
      <c r="I19" s="108"/>
      <c r="J19" s="108"/>
      <c r="K19" s="108">
        <v>5800000</v>
      </c>
      <c r="L19" s="109">
        <v>2200000</v>
      </c>
      <c r="M19" s="70">
        <f t="shared" si="2"/>
        <v>8000000</v>
      </c>
      <c r="N19" s="70"/>
      <c r="O19" s="70">
        <f t="shared" si="3"/>
        <v>8000000</v>
      </c>
    </row>
    <row r="20" spans="1:15" ht="13.5" customHeight="1" x14ac:dyDescent="0.15">
      <c r="A20" s="566"/>
      <c r="B20" s="566"/>
      <c r="C20" s="31"/>
      <c r="E20" s="9" t="s">
        <v>170</v>
      </c>
      <c r="F20" s="14" t="s">
        <v>238</v>
      </c>
      <c r="G20" s="107"/>
      <c r="H20" s="108"/>
      <c r="I20" s="108"/>
      <c r="J20" s="108"/>
      <c r="K20" s="108"/>
      <c r="L20" s="109"/>
      <c r="M20" s="70">
        <f t="shared" si="2"/>
        <v>0</v>
      </c>
      <c r="N20" s="70"/>
      <c r="O20" s="70"/>
    </row>
    <row r="21" spans="1:15" ht="13.5" customHeight="1" x14ac:dyDescent="0.15">
      <c r="A21" s="566"/>
      <c r="B21" s="566"/>
      <c r="C21" s="31"/>
      <c r="D21" s="3"/>
      <c r="E21" s="9" t="s">
        <v>171</v>
      </c>
      <c r="F21" s="14" t="s">
        <v>239</v>
      </c>
      <c r="G21" s="107"/>
      <c r="H21" s="108"/>
      <c r="I21" s="108"/>
      <c r="J21" s="108"/>
      <c r="K21" s="108"/>
      <c r="L21" s="109"/>
      <c r="M21" s="70">
        <f t="shared" si="2"/>
        <v>0</v>
      </c>
      <c r="N21" s="70"/>
      <c r="O21" s="70">
        <f t="shared" si="3"/>
        <v>0</v>
      </c>
    </row>
    <row r="22" spans="1:15" ht="13.5" customHeight="1" x14ac:dyDescent="0.15">
      <c r="A22" s="566"/>
      <c r="B22" s="566"/>
      <c r="C22" s="31"/>
      <c r="D22" s="5" t="s">
        <v>210</v>
      </c>
      <c r="E22" s="10" t="s">
        <v>72</v>
      </c>
      <c r="F22" s="14"/>
      <c r="G22" s="107">
        <f t="shared" ref="G22:L22" si="6">G23+G24</f>
        <v>0</v>
      </c>
      <c r="H22" s="108">
        <f t="shared" si="6"/>
        <v>0</v>
      </c>
      <c r="I22" s="108">
        <f t="shared" si="6"/>
        <v>0</v>
      </c>
      <c r="J22" s="108">
        <f t="shared" si="6"/>
        <v>13560000</v>
      </c>
      <c r="K22" s="108">
        <f t="shared" si="6"/>
        <v>0</v>
      </c>
      <c r="L22" s="109">
        <f t="shared" si="6"/>
        <v>0</v>
      </c>
      <c r="M22" s="70">
        <f t="shared" si="2"/>
        <v>13560000</v>
      </c>
      <c r="N22" s="70"/>
      <c r="O22" s="70">
        <f t="shared" si="3"/>
        <v>13560000</v>
      </c>
    </row>
    <row r="23" spans="1:15" ht="13.5" customHeight="1" x14ac:dyDescent="0.15">
      <c r="A23" s="566"/>
      <c r="B23" s="566"/>
      <c r="C23" s="31"/>
      <c r="E23" s="9" t="s">
        <v>163</v>
      </c>
      <c r="F23" s="14" t="s">
        <v>72</v>
      </c>
      <c r="G23" s="107"/>
      <c r="H23" s="108"/>
      <c r="I23" s="108"/>
      <c r="J23" s="108">
        <v>13560000</v>
      </c>
      <c r="K23" s="108"/>
      <c r="L23" s="109"/>
      <c r="M23" s="70">
        <f t="shared" si="2"/>
        <v>13560000</v>
      </c>
      <c r="N23" s="70"/>
      <c r="O23" s="70">
        <f t="shared" si="3"/>
        <v>13560000</v>
      </c>
    </row>
    <row r="24" spans="1:15" ht="13.5" customHeight="1" x14ac:dyDescent="0.15">
      <c r="A24" s="566"/>
      <c r="B24" s="566"/>
      <c r="C24" s="31"/>
      <c r="D24" s="3"/>
      <c r="E24" s="9" t="s">
        <v>165</v>
      </c>
      <c r="F24" s="14" t="s">
        <v>73</v>
      </c>
      <c r="G24" s="107"/>
      <c r="H24" s="108"/>
      <c r="I24" s="108"/>
      <c r="J24" s="108"/>
      <c r="K24" s="108"/>
      <c r="L24" s="109"/>
      <c r="M24" s="70">
        <f t="shared" si="2"/>
        <v>0</v>
      </c>
      <c r="N24" s="70"/>
      <c r="O24" s="70">
        <f t="shared" si="3"/>
        <v>0</v>
      </c>
    </row>
    <row r="25" spans="1:15" ht="13.5" customHeight="1" x14ac:dyDescent="0.15">
      <c r="A25" s="566"/>
      <c r="B25" s="566"/>
      <c r="C25" s="31"/>
      <c r="D25" s="5" t="s">
        <v>211</v>
      </c>
      <c r="E25" s="10" t="s">
        <v>74</v>
      </c>
      <c r="F25" s="14"/>
      <c r="G25" s="107">
        <f t="shared" ref="G25:L25" si="7">SUM(G26:G33)</f>
        <v>0</v>
      </c>
      <c r="H25" s="108">
        <f t="shared" si="7"/>
        <v>39001000</v>
      </c>
      <c r="I25" s="108">
        <f t="shared" si="7"/>
        <v>4230000</v>
      </c>
      <c r="J25" s="108">
        <f t="shared" si="7"/>
        <v>0</v>
      </c>
      <c r="K25" s="108">
        <f t="shared" si="7"/>
        <v>15901000</v>
      </c>
      <c r="L25" s="109">
        <f t="shared" si="7"/>
        <v>1101000</v>
      </c>
      <c r="M25" s="70">
        <f t="shared" si="2"/>
        <v>60233000</v>
      </c>
      <c r="N25" s="70"/>
      <c r="O25" s="70">
        <f t="shared" si="3"/>
        <v>60233000</v>
      </c>
    </row>
    <row r="26" spans="1:15" ht="13.5" customHeight="1" x14ac:dyDescent="0.15">
      <c r="A26" s="566"/>
      <c r="B26" s="566"/>
      <c r="C26" s="31"/>
      <c r="E26" s="9" t="s">
        <v>168</v>
      </c>
      <c r="F26" s="14" t="s">
        <v>75</v>
      </c>
      <c r="G26" s="107"/>
      <c r="H26" s="108">
        <v>50000</v>
      </c>
      <c r="I26" s="108"/>
      <c r="J26" s="108"/>
      <c r="K26" s="108"/>
      <c r="L26" s="109"/>
      <c r="M26" s="70">
        <f t="shared" si="2"/>
        <v>50000</v>
      </c>
      <c r="N26" s="70"/>
      <c r="O26" s="70">
        <f t="shared" si="3"/>
        <v>50000</v>
      </c>
    </row>
    <row r="27" spans="1:15" ht="13.5" customHeight="1" x14ac:dyDescent="0.15">
      <c r="A27" s="566"/>
      <c r="B27" s="566"/>
      <c r="C27" s="31"/>
      <c r="E27" s="9" t="s">
        <v>164</v>
      </c>
      <c r="F27" s="14" t="s">
        <v>76</v>
      </c>
      <c r="G27" s="107"/>
      <c r="H27" s="108">
        <v>1000</v>
      </c>
      <c r="I27" s="108"/>
      <c r="J27" s="108"/>
      <c r="K27" s="108"/>
      <c r="L27" s="109"/>
      <c r="M27" s="70">
        <f t="shared" si="2"/>
        <v>1000</v>
      </c>
      <c r="N27" s="70"/>
      <c r="O27" s="70">
        <f t="shared" si="3"/>
        <v>1000</v>
      </c>
    </row>
    <row r="28" spans="1:15" ht="13.5" customHeight="1" x14ac:dyDescent="0.15">
      <c r="A28" s="566"/>
      <c r="B28" s="566"/>
      <c r="C28" s="31"/>
      <c r="E28" s="9" t="s">
        <v>166</v>
      </c>
      <c r="F28" s="14" t="s">
        <v>77</v>
      </c>
      <c r="G28" s="107"/>
      <c r="H28" s="108"/>
      <c r="I28" s="108"/>
      <c r="J28" s="108"/>
      <c r="K28" s="108">
        <v>600000</v>
      </c>
      <c r="L28" s="109"/>
      <c r="M28" s="70">
        <f t="shared" si="2"/>
        <v>600000</v>
      </c>
      <c r="N28" s="70"/>
      <c r="O28" s="70">
        <f t="shared" si="3"/>
        <v>600000</v>
      </c>
    </row>
    <row r="29" spans="1:15" ht="13.5" customHeight="1" x14ac:dyDescent="0.15">
      <c r="A29" s="566"/>
      <c r="B29" s="566"/>
      <c r="C29" s="31"/>
      <c r="E29" s="9" t="s">
        <v>169</v>
      </c>
      <c r="F29" s="14" t="s">
        <v>240</v>
      </c>
      <c r="G29" s="107"/>
      <c r="H29" s="108"/>
      <c r="I29" s="108"/>
      <c r="J29" s="108"/>
      <c r="K29" s="108"/>
      <c r="L29" s="109"/>
      <c r="M29" s="70">
        <f t="shared" si="2"/>
        <v>0</v>
      </c>
      <c r="N29" s="70"/>
      <c r="O29" s="70">
        <f t="shared" si="3"/>
        <v>0</v>
      </c>
    </row>
    <row r="30" spans="1:15" ht="13.5" customHeight="1" x14ac:dyDescent="0.15">
      <c r="A30" s="566"/>
      <c r="B30" s="566"/>
      <c r="C30" s="31"/>
      <c r="E30" s="9" t="s">
        <v>170</v>
      </c>
      <c r="F30" s="14" t="s">
        <v>241</v>
      </c>
      <c r="G30" s="107"/>
      <c r="H30" s="108">
        <v>18860000</v>
      </c>
      <c r="I30" s="108">
        <v>3500000</v>
      </c>
      <c r="J30" s="108"/>
      <c r="K30" s="108">
        <v>6400000</v>
      </c>
      <c r="L30" s="109">
        <v>1100000</v>
      </c>
      <c r="M30" s="70">
        <f t="shared" si="2"/>
        <v>29860000</v>
      </c>
      <c r="N30" s="70"/>
      <c r="O30" s="70"/>
    </row>
    <row r="31" spans="1:15" ht="13.5" customHeight="1" x14ac:dyDescent="0.15">
      <c r="A31" s="566"/>
      <c r="B31" s="566"/>
      <c r="C31" s="31"/>
      <c r="E31" s="9" t="s">
        <v>171</v>
      </c>
      <c r="F31" s="14" t="s">
        <v>242</v>
      </c>
      <c r="G31" s="107"/>
      <c r="H31" s="108"/>
      <c r="I31" s="108"/>
      <c r="J31" s="108"/>
      <c r="K31" s="108"/>
      <c r="L31" s="109"/>
      <c r="M31" s="70">
        <f t="shared" si="2"/>
        <v>0</v>
      </c>
      <c r="N31" s="70"/>
      <c r="O31" s="70">
        <f t="shared" si="3"/>
        <v>0</v>
      </c>
    </row>
    <row r="32" spans="1:15" ht="13.5" customHeight="1" x14ac:dyDescent="0.15">
      <c r="A32" s="566"/>
      <c r="B32" s="566"/>
      <c r="C32" s="31"/>
      <c r="E32" s="9" t="s">
        <v>182</v>
      </c>
      <c r="F32" s="14" t="s">
        <v>243</v>
      </c>
      <c r="G32" s="107"/>
      <c r="H32" s="108">
        <v>19540000</v>
      </c>
      <c r="I32" s="108"/>
      <c r="J32" s="108"/>
      <c r="K32" s="108">
        <v>8900000</v>
      </c>
      <c r="L32" s="109"/>
      <c r="M32" s="70">
        <f t="shared" si="2"/>
        <v>28440000</v>
      </c>
      <c r="N32" s="70"/>
      <c r="O32" s="70"/>
    </row>
    <row r="33" spans="1:15" ht="13.5" customHeight="1" x14ac:dyDescent="0.15">
      <c r="A33" s="566"/>
      <c r="B33" s="566"/>
      <c r="C33" s="31"/>
      <c r="D33" s="3"/>
      <c r="E33" s="9" t="s">
        <v>171</v>
      </c>
      <c r="F33" s="14" t="s">
        <v>78</v>
      </c>
      <c r="G33" s="107"/>
      <c r="H33" s="108">
        <v>550000</v>
      </c>
      <c r="I33" s="108">
        <v>730000</v>
      </c>
      <c r="J33" s="108"/>
      <c r="K33" s="108">
        <v>1000</v>
      </c>
      <c r="L33" s="109">
        <v>1000</v>
      </c>
      <c r="M33" s="70">
        <f t="shared" si="2"/>
        <v>1282000</v>
      </c>
      <c r="N33" s="70"/>
      <c r="O33" s="70">
        <f t="shared" si="3"/>
        <v>1282000</v>
      </c>
    </row>
    <row r="34" spans="1:15" ht="13.5" customHeight="1" x14ac:dyDescent="0.15">
      <c r="A34" s="566"/>
      <c r="B34" s="566"/>
      <c r="C34" s="31"/>
      <c r="D34" s="5" t="s">
        <v>212</v>
      </c>
      <c r="E34" s="10" t="s">
        <v>79</v>
      </c>
      <c r="G34" s="110">
        <f t="shared" ref="G34:L34" si="8">G35+G36+G37+G38+G39+G40</f>
        <v>0</v>
      </c>
      <c r="H34" s="111">
        <f t="shared" si="8"/>
        <v>1030000</v>
      </c>
      <c r="I34" s="111">
        <f t="shared" si="8"/>
        <v>1822000</v>
      </c>
      <c r="J34" s="111">
        <f t="shared" si="8"/>
        <v>152000</v>
      </c>
      <c r="K34" s="111">
        <f t="shared" si="8"/>
        <v>3000</v>
      </c>
      <c r="L34" s="112">
        <f t="shared" si="8"/>
        <v>3000</v>
      </c>
      <c r="M34" s="70">
        <f t="shared" si="2"/>
        <v>3010000</v>
      </c>
      <c r="N34" s="70"/>
      <c r="O34" s="70">
        <f t="shared" si="3"/>
        <v>3010000</v>
      </c>
    </row>
    <row r="35" spans="1:15" ht="13.5" customHeight="1" x14ac:dyDescent="0.15">
      <c r="A35" s="566"/>
      <c r="B35" s="566"/>
      <c r="C35" s="31"/>
      <c r="E35" s="9" t="s">
        <v>163</v>
      </c>
      <c r="F35" s="14" t="s">
        <v>80</v>
      </c>
      <c r="G35" s="107"/>
      <c r="H35" s="108">
        <v>0</v>
      </c>
      <c r="I35" s="108">
        <v>1000</v>
      </c>
      <c r="J35" s="108">
        <v>1000</v>
      </c>
      <c r="K35" s="108">
        <v>1000</v>
      </c>
      <c r="L35" s="109">
        <v>1000</v>
      </c>
      <c r="M35" s="70">
        <f t="shared" si="2"/>
        <v>4000</v>
      </c>
      <c r="N35" s="70"/>
      <c r="O35" s="70">
        <f t="shared" si="3"/>
        <v>4000</v>
      </c>
    </row>
    <row r="36" spans="1:15" ht="13.5" customHeight="1" x14ac:dyDescent="0.15">
      <c r="A36" s="566"/>
      <c r="B36" s="566"/>
      <c r="C36" s="31"/>
      <c r="E36" s="9" t="s">
        <v>164</v>
      </c>
      <c r="F36" s="14" t="s">
        <v>81</v>
      </c>
      <c r="G36" s="107"/>
      <c r="H36" s="108">
        <v>1030000</v>
      </c>
      <c r="I36" s="108">
        <v>1820000</v>
      </c>
      <c r="J36" s="108">
        <v>150000</v>
      </c>
      <c r="K36" s="108">
        <v>1000</v>
      </c>
      <c r="L36" s="109">
        <v>1000</v>
      </c>
      <c r="M36" s="70">
        <f t="shared" si="2"/>
        <v>3002000</v>
      </c>
      <c r="N36" s="70"/>
      <c r="O36" s="70">
        <f t="shared" si="3"/>
        <v>3002000</v>
      </c>
    </row>
    <row r="37" spans="1:15" ht="13.5" customHeight="1" x14ac:dyDescent="0.15">
      <c r="A37" s="566"/>
      <c r="B37" s="566"/>
      <c r="C37" s="31"/>
      <c r="E37" s="9" t="s">
        <v>166</v>
      </c>
      <c r="F37" s="14" t="s">
        <v>82</v>
      </c>
      <c r="G37" s="107"/>
      <c r="H37" s="108"/>
      <c r="I37" s="108">
        <v>1000</v>
      </c>
      <c r="J37" s="108">
        <v>1000</v>
      </c>
      <c r="K37" s="108">
        <v>1000</v>
      </c>
      <c r="L37" s="109">
        <v>1000</v>
      </c>
      <c r="M37" s="70">
        <f t="shared" si="2"/>
        <v>4000</v>
      </c>
      <c r="N37" s="70"/>
      <c r="O37" s="70">
        <f t="shared" si="3"/>
        <v>4000</v>
      </c>
    </row>
    <row r="38" spans="1:15" ht="13.5" customHeight="1" x14ac:dyDescent="0.15">
      <c r="A38" s="566"/>
      <c r="B38" s="566"/>
      <c r="C38" s="31"/>
      <c r="E38" s="9" t="s">
        <v>169</v>
      </c>
      <c r="F38" s="14" t="s">
        <v>79</v>
      </c>
      <c r="G38" s="107"/>
      <c r="H38" s="108"/>
      <c r="I38" s="108"/>
      <c r="J38" s="108"/>
      <c r="K38" s="108"/>
      <c r="L38" s="109"/>
      <c r="M38" s="70">
        <f t="shared" si="2"/>
        <v>0</v>
      </c>
      <c r="N38" s="70"/>
      <c r="O38" s="70">
        <f t="shared" si="3"/>
        <v>0</v>
      </c>
    </row>
    <row r="39" spans="1:15" ht="13.5" customHeight="1" x14ac:dyDescent="0.15">
      <c r="A39" s="566"/>
      <c r="B39" s="566"/>
      <c r="C39" s="31"/>
      <c r="E39" s="9" t="s">
        <v>170</v>
      </c>
      <c r="F39" s="14" t="s">
        <v>83</v>
      </c>
      <c r="G39" s="107"/>
      <c r="H39" s="108"/>
      <c r="I39" s="108"/>
      <c r="J39" s="108"/>
      <c r="K39" s="108"/>
      <c r="L39" s="109"/>
      <c r="M39" s="70">
        <f t="shared" si="2"/>
        <v>0</v>
      </c>
      <c r="N39" s="70"/>
      <c r="O39" s="70">
        <f t="shared" si="3"/>
        <v>0</v>
      </c>
    </row>
    <row r="40" spans="1:15" ht="13.5" customHeight="1" x14ac:dyDescent="0.15">
      <c r="A40" s="566"/>
      <c r="B40" s="566"/>
      <c r="C40" s="23"/>
      <c r="E40" s="9" t="s">
        <v>171</v>
      </c>
      <c r="F40" s="14" t="s">
        <v>83</v>
      </c>
      <c r="G40" s="107"/>
      <c r="H40" s="108"/>
      <c r="I40" s="108"/>
      <c r="J40" s="108"/>
      <c r="K40" s="108"/>
      <c r="L40" s="109"/>
      <c r="M40" s="70">
        <f t="shared" si="2"/>
        <v>0</v>
      </c>
      <c r="N40" s="70"/>
      <c r="O40" s="70">
        <f t="shared" si="3"/>
        <v>0</v>
      </c>
    </row>
    <row r="41" spans="1:15" ht="13.5" customHeight="1" x14ac:dyDescent="0.15">
      <c r="A41" s="566"/>
      <c r="B41" s="566"/>
      <c r="C41" s="5" t="s">
        <v>173</v>
      </c>
      <c r="D41" s="12" t="s">
        <v>228</v>
      </c>
      <c r="E41" s="9"/>
      <c r="F41" s="14"/>
      <c r="G41" s="107">
        <f t="shared" ref="G41:L41" si="9">G42+G43</f>
        <v>1000</v>
      </c>
      <c r="H41" s="108">
        <f t="shared" si="9"/>
        <v>0</v>
      </c>
      <c r="I41" s="108">
        <f t="shared" si="9"/>
        <v>0</v>
      </c>
      <c r="J41" s="108">
        <f t="shared" si="9"/>
        <v>0</v>
      </c>
      <c r="K41" s="108">
        <f t="shared" si="9"/>
        <v>0</v>
      </c>
      <c r="L41" s="109">
        <f t="shared" si="9"/>
        <v>0</v>
      </c>
      <c r="M41" s="70">
        <f t="shared" si="2"/>
        <v>1000</v>
      </c>
      <c r="N41" s="70"/>
      <c r="O41" s="70">
        <f t="shared" si="3"/>
        <v>1000</v>
      </c>
    </row>
    <row r="42" spans="1:15" ht="13.5" customHeight="1" x14ac:dyDescent="0.15">
      <c r="A42" s="566"/>
      <c r="B42" s="566"/>
      <c r="C42" s="31"/>
      <c r="D42" s="11" t="s">
        <v>163</v>
      </c>
      <c r="E42" s="10" t="s">
        <v>227</v>
      </c>
      <c r="F42" s="14"/>
      <c r="G42" s="107"/>
      <c r="H42" s="108"/>
      <c r="I42" s="108"/>
      <c r="J42" s="108"/>
      <c r="K42" s="108"/>
      <c r="L42" s="109"/>
      <c r="M42" s="70">
        <f t="shared" si="2"/>
        <v>0</v>
      </c>
      <c r="N42" s="70"/>
      <c r="O42" s="70">
        <f t="shared" si="3"/>
        <v>0</v>
      </c>
    </row>
    <row r="43" spans="1:15" ht="13.5" customHeight="1" x14ac:dyDescent="0.15">
      <c r="A43" s="566"/>
      <c r="B43" s="566"/>
      <c r="C43" s="31"/>
      <c r="D43" s="5" t="s">
        <v>165</v>
      </c>
      <c r="E43" s="10" t="s">
        <v>79</v>
      </c>
      <c r="F43" s="14"/>
      <c r="G43" s="107">
        <f t="shared" ref="G43:L43" si="10">G44+G45+G46</f>
        <v>1000</v>
      </c>
      <c r="H43" s="108">
        <f t="shared" si="10"/>
        <v>0</v>
      </c>
      <c r="I43" s="108">
        <f t="shared" si="10"/>
        <v>0</v>
      </c>
      <c r="J43" s="108">
        <f t="shared" si="10"/>
        <v>0</v>
      </c>
      <c r="K43" s="108">
        <f t="shared" si="10"/>
        <v>0</v>
      </c>
      <c r="L43" s="109">
        <f t="shared" si="10"/>
        <v>0</v>
      </c>
      <c r="M43" s="70">
        <f t="shared" si="2"/>
        <v>1000</v>
      </c>
      <c r="N43" s="70"/>
      <c r="O43" s="70">
        <f t="shared" si="3"/>
        <v>1000</v>
      </c>
    </row>
    <row r="44" spans="1:15" ht="13.5" customHeight="1" x14ac:dyDescent="0.15">
      <c r="A44" s="566"/>
      <c r="B44" s="566"/>
      <c r="C44" s="31"/>
      <c r="E44" s="9" t="s">
        <v>163</v>
      </c>
      <c r="F44" s="14" t="s">
        <v>80</v>
      </c>
      <c r="G44" s="107">
        <v>1000</v>
      </c>
      <c r="H44" s="108"/>
      <c r="I44" s="108"/>
      <c r="J44" s="108"/>
      <c r="K44" s="108"/>
      <c r="L44" s="109"/>
      <c r="M44" s="70">
        <f t="shared" si="2"/>
        <v>1000</v>
      </c>
      <c r="N44" s="70"/>
      <c r="O44" s="70">
        <f t="shared" si="3"/>
        <v>1000</v>
      </c>
    </row>
    <row r="45" spans="1:15" ht="13.5" customHeight="1" x14ac:dyDescent="0.15">
      <c r="A45" s="566"/>
      <c r="B45" s="566"/>
      <c r="C45" s="31"/>
      <c r="E45" s="9" t="s">
        <v>165</v>
      </c>
      <c r="F45" s="14" t="s">
        <v>82</v>
      </c>
      <c r="G45" s="107"/>
      <c r="H45" s="108"/>
      <c r="I45" s="108"/>
      <c r="J45" s="108"/>
      <c r="K45" s="108"/>
      <c r="L45" s="109"/>
      <c r="M45" s="70">
        <f t="shared" si="2"/>
        <v>0</v>
      </c>
      <c r="N45" s="70"/>
      <c r="O45" s="70">
        <f t="shared" si="3"/>
        <v>0</v>
      </c>
    </row>
    <row r="46" spans="1:15" ht="13.5" customHeight="1" x14ac:dyDescent="0.15">
      <c r="A46" s="566"/>
      <c r="B46" s="566"/>
      <c r="C46" s="31"/>
      <c r="E46" s="9" t="s">
        <v>174</v>
      </c>
      <c r="F46" s="14" t="s">
        <v>79</v>
      </c>
      <c r="G46" s="107"/>
      <c r="H46" s="108"/>
      <c r="I46" s="108"/>
      <c r="J46" s="108"/>
      <c r="K46" s="108"/>
      <c r="L46" s="109"/>
      <c r="M46" s="70">
        <f t="shared" si="2"/>
        <v>0</v>
      </c>
      <c r="N46" s="70"/>
      <c r="O46" s="70">
        <f t="shared" si="3"/>
        <v>0</v>
      </c>
    </row>
    <row r="47" spans="1:15" ht="13.5" customHeight="1" x14ac:dyDescent="0.15">
      <c r="A47" s="566"/>
      <c r="B47" s="566"/>
      <c r="C47" s="32" t="s">
        <v>176</v>
      </c>
      <c r="D47" s="12" t="s">
        <v>5</v>
      </c>
      <c r="E47" s="9"/>
      <c r="F47" s="14"/>
      <c r="G47" s="107"/>
      <c r="H47" s="108">
        <v>270000</v>
      </c>
      <c r="I47" s="108"/>
      <c r="J47" s="108"/>
      <c r="K47" s="108"/>
      <c r="L47" s="109"/>
      <c r="M47" s="70">
        <f t="shared" si="2"/>
        <v>270000</v>
      </c>
      <c r="N47" s="70"/>
      <c r="O47" s="70">
        <f t="shared" si="3"/>
        <v>270000</v>
      </c>
    </row>
    <row r="48" spans="1:15" ht="13.5" customHeight="1" x14ac:dyDescent="0.15">
      <c r="A48" s="566"/>
      <c r="B48" s="566"/>
      <c r="C48" s="32" t="s">
        <v>178</v>
      </c>
      <c r="D48" s="12" t="s">
        <v>6</v>
      </c>
      <c r="E48" s="9"/>
      <c r="F48" s="14"/>
      <c r="G48" s="107">
        <v>100000</v>
      </c>
      <c r="H48" s="108">
        <v>1000</v>
      </c>
      <c r="I48" s="108">
        <v>1000</v>
      </c>
      <c r="J48" s="108">
        <v>1000</v>
      </c>
      <c r="K48" s="108">
        <v>1000</v>
      </c>
      <c r="L48" s="109">
        <v>1000</v>
      </c>
      <c r="M48" s="70">
        <f t="shared" si="2"/>
        <v>105000</v>
      </c>
      <c r="N48" s="70"/>
      <c r="O48" s="70">
        <f t="shared" si="3"/>
        <v>105000</v>
      </c>
    </row>
    <row r="49" spans="1:15" ht="13.5" customHeight="1" x14ac:dyDescent="0.15">
      <c r="A49" s="566"/>
      <c r="B49" s="566"/>
      <c r="C49" s="32" t="s">
        <v>179</v>
      </c>
      <c r="D49" s="12" t="s">
        <v>7</v>
      </c>
      <c r="E49" s="9"/>
      <c r="F49" s="14"/>
      <c r="G49" s="107">
        <v>10000</v>
      </c>
      <c r="H49" s="108">
        <v>50000</v>
      </c>
      <c r="I49" s="108">
        <v>30000</v>
      </c>
      <c r="J49" s="108">
        <v>1000</v>
      </c>
      <c r="K49" s="108">
        <v>1000</v>
      </c>
      <c r="L49" s="109">
        <v>1000</v>
      </c>
      <c r="M49" s="70">
        <f t="shared" si="2"/>
        <v>93000</v>
      </c>
      <c r="N49" s="70"/>
      <c r="O49" s="70">
        <f t="shared" si="3"/>
        <v>93000</v>
      </c>
    </row>
    <row r="50" spans="1:15" ht="13.5" customHeight="1" x14ac:dyDescent="0.15">
      <c r="A50" s="566"/>
      <c r="B50" s="566"/>
      <c r="C50" s="5" t="s">
        <v>181</v>
      </c>
      <c r="D50" s="12" t="s">
        <v>8</v>
      </c>
      <c r="E50" s="9"/>
      <c r="F50" s="14"/>
      <c r="G50" s="107">
        <f t="shared" ref="G50:L50" si="11">G51+G52+G53</f>
        <v>1000</v>
      </c>
      <c r="H50" s="108">
        <f t="shared" si="11"/>
        <v>8400000</v>
      </c>
      <c r="I50" s="108">
        <f t="shared" si="11"/>
        <v>120000</v>
      </c>
      <c r="J50" s="108">
        <f t="shared" si="11"/>
        <v>5000</v>
      </c>
      <c r="K50" s="108">
        <f t="shared" si="11"/>
        <v>700000</v>
      </c>
      <c r="L50" s="109">
        <f t="shared" si="11"/>
        <v>1000</v>
      </c>
      <c r="M50" s="70">
        <f t="shared" si="2"/>
        <v>9227000</v>
      </c>
      <c r="N50" s="70"/>
      <c r="O50" s="70">
        <f t="shared" si="3"/>
        <v>9227000</v>
      </c>
    </row>
    <row r="51" spans="1:15" ht="13.5" customHeight="1" x14ac:dyDescent="0.15">
      <c r="A51" s="566"/>
      <c r="B51" s="566"/>
      <c r="C51" s="31"/>
      <c r="D51" s="11" t="s">
        <v>163</v>
      </c>
      <c r="E51" s="10" t="s">
        <v>85</v>
      </c>
      <c r="F51" s="14"/>
      <c r="G51" s="107"/>
      <c r="H51" s="108">
        <v>100000</v>
      </c>
      <c r="I51" s="108">
        <v>50000</v>
      </c>
      <c r="J51" s="108"/>
      <c r="K51" s="108"/>
      <c r="L51" s="109"/>
      <c r="M51" s="70">
        <f t="shared" si="2"/>
        <v>150000</v>
      </c>
      <c r="N51" s="70"/>
      <c r="O51" s="70">
        <f t="shared" si="3"/>
        <v>150000</v>
      </c>
    </row>
    <row r="52" spans="1:15" ht="13.5" customHeight="1" x14ac:dyDescent="0.15">
      <c r="A52" s="566"/>
      <c r="B52" s="566"/>
      <c r="C52" s="31"/>
      <c r="D52" s="11" t="s">
        <v>165</v>
      </c>
      <c r="E52" s="10" t="s">
        <v>86</v>
      </c>
      <c r="F52" s="14"/>
      <c r="G52" s="107"/>
      <c r="H52" s="108">
        <v>900000</v>
      </c>
      <c r="I52" s="108"/>
      <c r="J52" s="108"/>
      <c r="K52" s="108">
        <v>365000</v>
      </c>
      <c r="L52" s="109"/>
      <c r="M52" s="70">
        <f t="shared" si="2"/>
        <v>1265000</v>
      </c>
      <c r="N52" s="70"/>
      <c r="O52" s="70">
        <f t="shared" si="3"/>
        <v>1265000</v>
      </c>
    </row>
    <row r="53" spans="1:15" ht="13.5" customHeight="1" thickBot="1" x14ac:dyDescent="0.2">
      <c r="A53" s="566"/>
      <c r="B53" s="566"/>
      <c r="C53" s="31"/>
      <c r="D53" s="15" t="s">
        <v>167</v>
      </c>
      <c r="E53" s="16" t="s">
        <v>87</v>
      </c>
      <c r="F53" s="17"/>
      <c r="G53" s="113">
        <v>1000</v>
      </c>
      <c r="H53" s="114">
        <v>7400000</v>
      </c>
      <c r="I53" s="114">
        <v>70000</v>
      </c>
      <c r="J53" s="114">
        <v>5000</v>
      </c>
      <c r="K53" s="114">
        <v>335000</v>
      </c>
      <c r="L53" s="115">
        <v>1000</v>
      </c>
      <c r="M53" s="71">
        <f t="shared" si="2"/>
        <v>7812000</v>
      </c>
      <c r="N53" s="71"/>
      <c r="O53" s="71">
        <f t="shared" si="3"/>
        <v>7812000</v>
      </c>
    </row>
    <row r="54" spans="1:15" ht="13.5" customHeight="1" thickTop="1" x14ac:dyDescent="0.15">
      <c r="A54" s="566"/>
      <c r="B54" s="567"/>
      <c r="C54" s="556" t="s">
        <v>9</v>
      </c>
      <c r="D54" s="557"/>
      <c r="E54" s="557"/>
      <c r="F54" s="557"/>
      <c r="G54" s="116">
        <f t="shared" ref="G54:L54" si="12">G3+G41+G47+G48+G49+G50</f>
        <v>112000</v>
      </c>
      <c r="H54" s="117">
        <f t="shared" si="12"/>
        <v>413102000</v>
      </c>
      <c r="I54" s="117">
        <f t="shared" si="12"/>
        <v>62103000</v>
      </c>
      <c r="J54" s="117">
        <f t="shared" si="12"/>
        <v>13719000</v>
      </c>
      <c r="K54" s="117">
        <f t="shared" si="12"/>
        <v>75406000</v>
      </c>
      <c r="L54" s="118">
        <f t="shared" si="12"/>
        <v>23807000</v>
      </c>
      <c r="M54" s="72">
        <f t="shared" si="2"/>
        <v>588249000</v>
      </c>
      <c r="N54" s="72"/>
      <c r="O54" s="72">
        <f t="shared" si="3"/>
        <v>588249000</v>
      </c>
    </row>
    <row r="55" spans="1:15" ht="13.5" customHeight="1" x14ac:dyDescent="0.15">
      <c r="A55" s="566"/>
      <c r="B55" s="565" t="s">
        <v>10</v>
      </c>
      <c r="C55" s="34" t="s">
        <v>162</v>
      </c>
      <c r="D55" s="7" t="s">
        <v>11</v>
      </c>
      <c r="E55" s="18"/>
      <c r="F55" s="19"/>
      <c r="G55" s="119">
        <f t="shared" ref="G55:L55" si="13">SUM(G56:G62)</f>
        <v>1500000</v>
      </c>
      <c r="H55" s="120">
        <f t="shared" si="13"/>
        <v>272750000</v>
      </c>
      <c r="I55" s="120">
        <f t="shared" si="13"/>
        <v>48469000</v>
      </c>
      <c r="J55" s="120">
        <f t="shared" si="13"/>
        <v>15191000</v>
      </c>
      <c r="K55" s="120">
        <f t="shared" si="13"/>
        <v>52551000</v>
      </c>
      <c r="L55" s="121">
        <f t="shared" si="13"/>
        <v>17240000</v>
      </c>
      <c r="M55" s="69">
        <f t="shared" si="2"/>
        <v>407701000</v>
      </c>
      <c r="N55" s="69"/>
      <c r="O55" s="69">
        <f t="shared" si="3"/>
        <v>407701000</v>
      </c>
    </row>
    <row r="56" spans="1:15" ht="13.5" customHeight="1" x14ac:dyDescent="0.15">
      <c r="A56" s="566"/>
      <c r="B56" s="566"/>
      <c r="C56" s="35"/>
      <c r="D56" s="11" t="s">
        <v>163</v>
      </c>
      <c r="E56" s="10" t="s">
        <v>88</v>
      </c>
      <c r="F56" s="14"/>
      <c r="G56" s="107">
        <v>1500000</v>
      </c>
      <c r="H56" s="108"/>
      <c r="I56" s="108"/>
      <c r="J56" s="108"/>
      <c r="K56" s="108"/>
      <c r="L56" s="109"/>
      <c r="M56" s="70">
        <f t="shared" si="2"/>
        <v>1500000</v>
      </c>
      <c r="N56" s="70"/>
      <c r="O56" s="70">
        <f t="shared" si="3"/>
        <v>1500000</v>
      </c>
    </row>
    <row r="57" spans="1:15" ht="13.5" customHeight="1" x14ac:dyDescent="0.15">
      <c r="A57" s="566"/>
      <c r="B57" s="566"/>
      <c r="C57" s="35"/>
      <c r="D57" s="11" t="s">
        <v>164</v>
      </c>
      <c r="E57" s="10" t="s">
        <v>89</v>
      </c>
      <c r="F57" s="14"/>
      <c r="G57" s="107"/>
      <c r="H57" s="108">
        <v>166700000</v>
      </c>
      <c r="I57" s="108">
        <v>30250000</v>
      </c>
      <c r="J57" s="108">
        <v>9890000</v>
      </c>
      <c r="K57" s="108">
        <v>34570000</v>
      </c>
      <c r="L57" s="109">
        <v>11120000</v>
      </c>
      <c r="M57" s="70">
        <f t="shared" si="2"/>
        <v>252530000</v>
      </c>
      <c r="N57" s="70"/>
      <c r="O57" s="70">
        <f t="shared" si="3"/>
        <v>252530000</v>
      </c>
    </row>
    <row r="58" spans="1:15" ht="13.5" customHeight="1" x14ac:dyDescent="0.15">
      <c r="A58" s="566"/>
      <c r="B58" s="566"/>
      <c r="C58" s="35"/>
      <c r="D58" s="11" t="s">
        <v>166</v>
      </c>
      <c r="E58" s="10" t="s">
        <v>90</v>
      </c>
      <c r="F58" s="14"/>
      <c r="G58" s="107"/>
      <c r="H58" s="108">
        <v>45000000</v>
      </c>
      <c r="I58" s="108">
        <v>9000000</v>
      </c>
      <c r="J58" s="108">
        <v>3000000</v>
      </c>
      <c r="K58" s="108">
        <v>9500000</v>
      </c>
      <c r="L58" s="109">
        <v>3350000</v>
      </c>
      <c r="M58" s="70">
        <f t="shared" si="2"/>
        <v>69850000</v>
      </c>
      <c r="N58" s="70"/>
      <c r="O58" s="70">
        <f t="shared" si="3"/>
        <v>69850000</v>
      </c>
    </row>
    <row r="59" spans="1:15" ht="13.5" customHeight="1" x14ac:dyDescent="0.15">
      <c r="A59" s="566"/>
      <c r="B59" s="566"/>
      <c r="C59" s="35"/>
      <c r="D59" s="11" t="s">
        <v>169</v>
      </c>
      <c r="E59" s="10" t="s">
        <v>91</v>
      </c>
      <c r="F59" s="14"/>
      <c r="G59" s="107"/>
      <c r="H59" s="108">
        <v>17500000</v>
      </c>
      <c r="I59" s="108">
        <v>2400000</v>
      </c>
      <c r="J59" s="108">
        <v>1000</v>
      </c>
      <c r="K59" s="108">
        <v>1000</v>
      </c>
      <c r="L59" s="109">
        <v>350000</v>
      </c>
      <c r="M59" s="70">
        <f t="shared" si="2"/>
        <v>20252000</v>
      </c>
      <c r="N59" s="70"/>
      <c r="O59" s="70">
        <f t="shared" si="3"/>
        <v>20252000</v>
      </c>
    </row>
    <row r="60" spans="1:15" ht="13.5" customHeight="1" x14ac:dyDescent="0.15">
      <c r="A60" s="566"/>
      <c r="B60" s="566"/>
      <c r="C60" s="35"/>
      <c r="D60" s="11" t="s">
        <v>170</v>
      </c>
      <c r="E60" s="10" t="s">
        <v>92</v>
      </c>
      <c r="F60" s="14"/>
      <c r="G60" s="107"/>
      <c r="H60" s="108"/>
      <c r="I60" s="108"/>
      <c r="J60" s="108"/>
      <c r="K60" s="108"/>
      <c r="L60" s="109"/>
      <c r="M60" s="70">
        <f t="shared" si="2"/>
        <v>0</v>
      </c>
      <c r="N60" s="70"/>
      <c r="O60" s="70">
        <f t="shared" si="3"/>
        <v>0</v>
      </c>
    </row>
    <row r="61" spans="1:15" ht="13.5" customHeight="1" x14ac:dyDescent="0.15">
      <c r="A61" s="566"/>
      <c r="B61" s="566"/>
      <c r="C61" s="35"/>
      <c r="D61" s="11" t="s">
        <v>171</v>
      </c>
      <c r="E61" s="10" t="s">
        <v>93</v>
      </c>
      <c r="F61" s="14"/>
      <c r="G61" s="107"/>
      <c r="H61" s="108">
        <v>11100000</v>
      </c>
      <c r="I61" s="108">
        <v>761000</v>
      </c>
      <c r="J61" s="108">
        <v>320000</v>
      </c>
      <c r="K61" s="108">
        <v>1710000</v>
      </c>
      <c r="L61" s="109">
        <v>140000</v>
      </c>
      <c r="M61" s="70">
        <f t="shared" si="2"/>
        <v>14031000</v>
      </c>
      <c r="N61" s="70"/>
      <c r="O61" s="70">
        <f t="shared" si="3"/>
        <v>14031000</v>
      </c>
    </row>
    <row r="62" spans="1:15" ht="13.5" customHeight="1" x14ac:dyDescent="0.15">
      <c r="A62" s="566"/>
      <c r="B62" s="566"/>
      <c r="C62" s="36"/>
      <c r="D62" s="11" t="s">
        <v>182</v>
      </c>
      <c r="E62" s="10" t="s">
        <v>94</v>
      </c>
      <c r="F62" s="14"/>
      <c r="G62" s="107"/>
      <c r="H62" s="108">
        <v>32450000</v>
      </c>
      <c r="I62" s="108">
        <v>6058000</v>
      </c>
      <c r="J62" s="108">
        <v>1980000</v>
      </c>
      <c r="K62" s="108">
        <v>6770000</v>
      </c>
      <c r="L62" s="109">
        <v>2280000</v>
      </c>
      <c r="M62" s="70">
        <f t="shared" si="2"/>
        <v>49538000</v>
      </c>
      <c r="N62" s="70"/>
      <c r="O62" s="70">
        <f t="shared" si="3"/>
        <v>49538000</v>
      </c>
    </row>
    <row r="63" spans="1:15" ht="13.5" customHeight="1" x14ac:dyDescent="0.15">
      <c r="A63" s="566"/>
      <c r="B63" s="566"/>
      <c r="C63" s="34" t="s">
        <v>173</v>
      </c>
      <c r="D63" s="12" t="s">
        <v>12</v>
      </c>
      <c r="E63" s="9"/>
      <c r="F63" s="14"/>
      <c r="G63" s="107">
        <f t="shared" ref="G63:L63" si="14">SUM(G64:G85)</f>
        <v>0</v>
      </c>
      <c r="H63" s="108">
        <f t="shared" si="14"/>
        <v>80691000</v>
      </c>
      <c r="I63" s="108">
        <f t="shared" si="14"/>
        <v>8060000</v>
      </c>
      <c r="J63" s="108">
        <f t="shared" si="14"/>
        <v>505000</v>
      </c>
      <c r="K63" s="108">
        <f t="shared" si="14"/>
        <v>12841000</v>
      </c>
      <c r="L63" s="109">
        <f t="shared" si="14"/>
        <v>2780000</v>
      </c>
      <c r="M63" s="70">
        <f t="shared" si="2"/>
        <v>104877000</v>
      </c>
      <c r="N63" s="70"/>
      <c r="O63" s="70">
        <f t="shared" si="3"/>
        <v>104877000</v>
      </c>
    </row>
    <row r="64" spans="1:15" ht="13.5" customHeight="1" x14ac:dyDescent="0.15">
      <c r="A64" s="566"/>
      <c r="B64" s="566"/>
      <c r="C64" s="35"/>
      <c r="D64" s="11" t="s">
        <v>168</v>
      </c>
      <c r="E64" s="10" t="s">
        <v>95</v>
      </c>
      <c r="F64" s="14"/>
      <c r="G64" s="107"/>
      <c r="H64" s="108">
        <v>28400000</v>
      </c>
      <c r="I64" s="108">
        <v>2590000</v>
      </c>
      <c r="J64" s="108"/>
      <c r="K64" s="108">
        <v>6400000</v>
      </c>
      <c r="L64" s="109">
        <v>800000</v>
      </c>
      <c r="M64" s="70">
        <f t="shared" si="2"/>
        <v>38190000</v>
      </c>
      <c r="N64" s="70"/>
      <c r="O64" s="70">
        <f t="shared" si="3"/>
        <v>38190000</v>
      </c>
    </row>
    <row r="65" spans="1:15" ht="13.5" customHeight="1" x14ac:dyDescent="0.15">
      <c r="A65" s="566"/>
      <c r="B65" s="566"/>
      <c r="C65" s="35"/>
      <c r="D65" s="11" t="s">
        <v>164</v>
      </c>
      <c r="E65" s="10" t="s">
        <v>96</v>
      </c>
      <c r="F65" s="14"/>
      <c r="G65" s="107"/>
      <c r="H65" s="108">
        <v>7900000</v>
      </c>
      <c r="I65" s="108">
        <v>200000</v>
      </c>
      <c r="J65" s="108"/>
      <c r="K65" s="108">
        <v>900000</v>
      </c>
      <c r="L65" s="109">
        <v>130000</v>
      </c>
      <c r="M65" s="70">
        <f t="shared" si="2"/>
        <v>9130000</v>
      </c>
      <c r="N65" s="70"/>
      <c r="O65" s="70">
        <f t="shared" si="3"/>
        <v>9130000</v>
      </c>
    </row>
    <row r="66" spans="1:15" ht="13.5" customHeight="1" x14ac:dyDescent="0.15">
      <c r="A66" s="566"/>
      <c r="B66" s="566"/>
      <c r="C66" s="35"/>
      <c r="D66" s="11" t="s">
        <v>166</v>
      </c>
      <c r="E66" s="10" t="s">
        <v>97</v>
      </c>
      <c r="F66" s="14"/>
      <c r="G66" s="107"/>
      <c r="H66" s="108">
        <v>1600000</v>
      </c>
      <c r="I66" s="108">
        <v>110000</v>
      </c>
      <c r="J66" s="108"/>
      <c r="K66" s="108">
        <v>150000</v>
      </c>
      <c r="L66" s="109">
        <v>50000</v>
      </c>
      <c r="M66" s="70">
        <f t="shared" si="2"/>
        <v>1910000</v>
      </c>
      <c r="N66" s="70"/>
      <c r="O66" s="70">
        <f t="shared" si="3"/>
        <v>1910000</v>
      </c>
    </row>
    <row r="67" spans="1:15" ht="13.5" customHeight="1" x14ac:dyDescent="0.15">
      <c r="A67" s="566"/>
      <c r="B67" s="566"/>
      <c r="C67" s="35"/>
      <c r="D67" s="11" t="s">
        <v>169</v>
      </c>
      <c r="E67" s="10" t="s">
        <v>98</v>
      </c>
      <c r="F67" s="14"/>
      <c r="G67" s="107"/>
      <c r="H67" s="108"/>
      <c r="I67" s="108"/>
      <c r="J67" s="108"/>
      <c r="K67" s="108"/>
      <c r="L67" s="109"/>
      <c r="M67" s="70">
        <f t="shared" si="2"/>
        <v>0</v>
      </c>
      <c r="N67" s="70"/>
      <c r="O67" s="70">
        <f t="shared" si="3"/>
        <v>0</v>
      </c>
    </row>
    <row r="68" spans="1:15" ht="13.5" customHeight="1" x14ac:dyDescent="0.15">
      <c r="A68" s="566"/>
      <c r="B68" s="566"/>
      <c r="C68" s="35"/>
      <c r="D68" s="11" t="s">
        <v>170</v>
      </c>
      <c r="E68" s="10" t="s">
        <v>99</v>
      </c>
      <c r="F68" s="14"/>
      <c r="G68" s="107"/>
      <c r="H68" s="108">
        <v>1300000</v>
      </c>
      <c r="I68" s="108">
        <v>40000</v>
      </c>
      <c r="J68" s="108"/>
      <c r="K68" s="108">
        <v>320000</v>
      </c>
      <c r="L68" s="109">
        <v>50000</v>
      </c>
      <c r="M68" s="70">
        <f t="shared" si="2"/>
        <v>1710000</v>
      </c>
      <c r="N68" s="70"/>
      <c r="O68" s="70">
        <f t="shared" si="3"/>
        <v>1710000</v>
      </c>
    </row>
    <row r="69" spans="1:15" ht="13.5" customHeight="1" x14ac:dyDescent="0.15">
      <c r="A69" s="566"/>
      <c r="B69" s="566"/>
      <c r="C69" s="35"/>
      <c r="D69" s="11" t="s">
        <v>171</v>
      </c>
      <c r="E69" s="10" t="s">
        <v>100</v>
      </c>
      <c r="F69" s="14"/>
      <c r="G69" s="107"/>
      <c r="H69" s="108"/>
      <c r="I69" s="108"/>
      <c r="J69" s="108"/>
      <c r="K69" s="108"/>
      <c r="L69" s="109"/>
      <c r="M69" s="70">
        <f t="shared" si="2"/>
        <v>0</v>
      </c>
      <c r="N69" s="70"/>
      <c r="O69" s="70">
        <f t="shared" si="3"/>
        <v>0</v>
      </c>
    </row>
    <row r="70" spans="1:15" ht="13.5" customHeight="1" x14ac:dyDescent="0.15">
      <c r="A70" s="566"/>
      <c r="B70" s="566"/>
      <c r="C70" s="35"/>
      <c r="D70" s="11" t="s">
        <v>182</v>
      </c>
      <c r="E70" s="10" t="s">
        <v>101</v>
      </c>
      <c r="F70" s="14"/>
      <c r="G70" s="107"/>
      <c r="H70" s="108">
        <v>2800000</v>
      </c>
      <c r="I70" s="108">
        <v>520000</v>
      </c>
      <c r="J70" s="108"/>
      <c r="K70" s="108">
        <v>640000</v>
      </c>
      <c r="L70" s="109">
        <v>50000</v>
      </c>
      <c r="M70" s="70">
        <f t="shared" si="2"/>
        <v>4010000</v>
      </c>
      <c r="N70" s="70"/>
      <c r="O70" s="70">
        <f t="shared" si="3"/>
        <v>4010000</v>
      </c>
    </row>
    <row r="71" spans="1:15" ht="13.5" customHeight="1" x14ac:dyDescent="0.15">
      <c r="A71" s="566"/>
      <c r="B71" s="566"/>
      <c r="C71" s="35"/>
      <c r="D71" s="11" t="s">
        <v>183</v>
      </c>
      <c r="E71" s="10" t="s">
        <v>102</v>
      </c>
      <c r="F71" s="14"/>
      <c r="G71" s="107"/>
      <c r="H71" s="108">
        <v>1540000</v>
      </c>
      <c r="I71" s="108">
        <v>350000</v>
      </c>
      <c r="J71" s="108"/>
      <c r="K71" s="108">
        <v>350000</v>
      </c>
      <c r="L71" s="109">
        <v>220000</v>
      </c>
      <c r="M71" s="70">
        <f t="shared" si="2"/>
        <v>2460000</v>
      </c>
      <c r="N71" s="70"/>
      <c r="O71" s="70">
        <f t="shared" si="3"/>
        <v>2460000</v>
      </c>
    </row>
    <row r="72" spans="1:15" ht="13.5" customHeight="1" x14ac:dyDescent="0.15">
      <c r="A72" s="566"/>
      <c r="B72" s="566"/>
      <c r="C72" s="35"/>
      <c r="D72" s="11" t="s">
        <v>184</v>
      </c>
      <c r="E72" s="10" t="s">
        <v>103</v>
      </c>
      <c r="F72" s="14"/>
      <c r="G72" s="107"/>
      <c r="H72" s="108">
        <v>550000</v>
      </c>
      <c r="I72" s="108">
        <v>80000</v>
      </c>
      <c r="J72" s="108"/>
      <c r="K72" s="108">
        <v>280000</v>
      </c>
      <c r="L72" s="109">
        <v>50000</v>
      </c>
      <c r="M72" s="70">
        <f t="shared" si="2"/>
        <v>960000</v>
      </c>
      <c r="N72" s="70"/>
      <c r="O72" s="70">
        <f t="shared" si="3"/>
        <v>960000</v>
      </c>
    </row>
    <row r="73" spans="1:15" ht="13.5" customHeight="1" x14ac:dyDescent="0.15">
      <c r="A73" s="566"/>
      <c r="B73" s="566"/>
      <c r="C73" s="35"/>
      <c r="D73" s="11" t="s">
        <v>185</v>
      </c>
      <c r="E73" s="10" t="s">
        <v>104</v>
      </c>
      <c r="F73" s="14"/>
      <c r="G73" s="107"/>
      <c r="H73" s="108"/>
      <c r="I73" s="108"/>
      <c r="J73" s="108"/>
      <c r="K73" s="108"/>
      <c r="L73" s="109"/>
      <c r="M73" s="70">
        <f t="shared" si="2"/>
        <v>0</v>
      </c>
      <c r="N73" s="70"/>
      <c r="O73" s="70">
        <f t="shared" si="3"/>
        <v>0</v>
      </c>
    </row>
    <row r="74" spans="1:15" ht="13.5" customHeight="1" x14ac:dyDescent="0.15">
      <c r="A74" s="566"/>
      <c r="B74" s="566"/>
      <c r="C74" s="35"/>
      <c r="D74" s="11" t="s">
        <v>186</v>
      </c>
      <c r="E74" s="10" t="s">
        <v>105</v>
      </c>
      <c r="F74" s="14"/>
      <c r="G74" s="107"/>
      <c r="H74" s="108">
        <v>1000</v>
      </c>
      <c r="I74" s="108"/>
      <c r="J74" s="108"/>
      <c r="K74" s="108">
        <v>1000</v>
      </c>
      <c r="L74" s="109"/>
      <c r="M74" s="70">
        <f t="shared" si="2"/>
        <v>2000</v>
      </c>
      <c r="N74" s="70"/>
      <c r="O74" s="70">
        <f t="shared" si="3"/>
        <v>2000</v>
      </c>
    </row>
    <row r="75" spans="1:15" ht="13.5" customHeight="1" x14ac:dyDescent="0.15">
      <c r="A75" s="566"/>
      <c r="B75" s="566"/>
      <c r="C75" s="35"/>
      <c r="D75" s="11" t="s">
        <v>187</v>
      </c>
      <c r="E75" s="10" t="s">
        <v>106</v>
      </c>
      <c r="F75" s="14"/>
      <c r="G75" s="107"/>
      <c r="H75" s="108">
        <v>17600000</v>
      </c>
      <c r="I75" s="108">
        <v>1220000</v>
      </c>
      <c r="J75" s="108">
        <v>115000</v>
      </c>
      <c r="K75" s="108">
        <v>1600000</v>
      </c>
      <c r="L75" s="109">
        <v>450000</v>
      </c>
      <c r="M75" s="70">
        <f t="shared" ref="M75:M138" si="15">SUM(G75:L75)</f>
        <v>20985000</v>
      </c>
      <c r="N75" s="70"/>
      <c r="O75" s="70">
        <f t="shared" ref="O75:O138" si="16">M75+N75</f>
        <v>20985000</v>
      </c>
    </row>
    <row r="76" spans="1:15" ht="13.5" customHeight="1" x14ac:dyDescent="0.15">
      <c r="A76" s="566"/>
      <c r="B76" s="566"/>
      <c r="C76" s="35"/>
      <c r="D76" s="11" t="s">
        <v>188</v>
      </c>
      <c r="E76" s="10" t="s">
        <v>107</v>
      </c>
      <c r="F76" s="14"/>
      <c r="G76" s="107"/>
      <c r="H76" s="108">
        <v>13000000</v>
      </c>
      <c r="I76" s="108">
        <v>500000</v>
      </c>
      <c r="J76" s="108">
        <v>30000</v>
      </c>
      <c r="K76" s="108">
        <v>1000000</v>
      </c>
      <c r="L76" s="109">
        <v>230000</v>
      </c>
      <c r="M76" s="70">
        <f t="shared" si="15"/>
        <v>14760000</v>
      </c>
      <c r="N76" s="70"/>
      <c r="O76" s="70">
        <f t="shared" si="16"/>
        <v>14760000</v>
      </c>
    </row>
    <row r="77" spans="1:15" ht="13.5" customHeight="1" x14ac:dyDescent="0.15">
      <c r="A77" s="566"/>
      <c r="B77" s="566"/>
      <c r="C77" s="35"/>
      <c r="D77" s="11" t="s">
        <v>189</v>
      </c>
      <c r="E77" s="10" t="s">
        <v>108</v>
      </c>
      <c r="F77" s="14"/>
      <c r="G77" s="107"/>
      <c r="H77" s="108">
        <v>4300000</v>
      </c>
      <c r="I77" s="108">
        <v>450000</v>
      </c>
      <c r="J77" s="108"/>
      <c r="K77" s="108">
        <v>950000</v>
      </c>
      <c r="L77" s="109">
        <v>230000</v>
      </c>
      <c r="M77" s="70">
        <f t="shared" si="15"/>
        <v>5930000</v>
      </c>
      <c r="N77" s="70"/>
      <c r="O77" s="70">
        <f t="shared" si="16"/>
        <v>5930000</v>
      </c>
    </row>
    <row r="78" spans="1:15" ht="13.5" customHeight="1" x14ac:dyDescent="0.15">
      <c r="A78" s="566"/>
      <c r="B78" s="566"/>
      <c r="C78" s="35"/>
      <c r="D78" s="11" t="s">
        <v>190</v>
      </c>
      <c r="E78" s="10" t="s">
        <v>109</v>
      </c>
      <c r="F78" s="14"/>
      <c r="G78" s="107"/>
      <c r="H78" s="108"/>
      <c r="I78" s="108"/>
      <c r="J78" s="108"/>
      <c r="K78" s="108"/>
      <c r="L78" s="109"/>
      <c r="M78" s="70">
        <f t="shared" si="15"/>
        <v>0</v>
      </c>
      <c r="N78" s="70"/>
      <c r="O78" s="70">
        <f t="shared" si="16"/>
        <v>0</v>
      </c>
    </row>
    <row r="79" spans="1:15" ht="13.5" customHeight="1" x14ac:dyDescent="0.15">
      <c r="A79" s="566"/>
      <c r="B79" s="566"/>
      <c r="C79" s="35"/>
      <c r="D79" s="11" t="s">
        <v>191</v>
      </c>
      <c r="E79" s="10" t="s">
        <v>110</v>
      </c>
      <c r="F79" s="14"/>
      <c r="G79" s="107"/>
      <c r="H79" s="108"/>
      <c r="I79" s="108"/>
      <c r="J79" s="108"/>
      <c r="K79" s="108"/>
      <c r="L79" s="109"/>
      <c r="M79" s="70">
        <f t="shared" si="15"/>
        <v>0</v>
      </c>
      <c r="N79" s="70"/>
      <c r="O79" s="70">
        <f t="shared" si="16"/>
        <v>0</v>
      </c>
    </row>
    <row r="80" spans="1:15" ht="13.5" customHeight="1" x14ac:dyDescent="0.15">
      <c r="A80" s="566"/>
      <c r="B80" s="566"/>
      <c r="C80" s="35"/>
      <c r="D80" s="11" t="s">
        <v>192</v>
      </c>
      <c r="E80" s="10" t="s">
        <v>111</v>
      </c>
      <c r="F80" s="14"/>
      <c r="G80" s="107"/>
      <c r="H80" s="108"/>
      <c r="I80" s="108"/>
      <c r="J80" s="108"/>
      <c r="K80" s="108"/>
      <c r="L80" s="109"/>
      <c r="M80" s="70">
        <f t="shared" si="15"/>
        <v>0</v>
      </c>
      <c r="N80" s="70"/>
      <c r="O80" s="70">
        <f t="shared" si="16"/>
        <v>0</v>
      </c>
    </row>
    <row r="81" spans="1:15" ht="13.5" customHeight="1" x14ac:dyDescent="0.15">
      <c r="A81" s="566"/>
      <c r="B81" s="566"/>
      <c r="C81" s="35"/>
      <c r="D81" s="11" t="s">
        <v>193</v>
      </c>
      <c r="E81" s="10" t="s">
        <v>112</v>
      </c>
      <c r="F81" s="14"/>
      <c r="G81" s="107"/>
      <c r="H81" s="108"/>
      <c r="I81" s="108"/>
      <c r="J81" s="108"/>
      <c r="K81" s="108"/>
      <c r="L81" s="109"/>
      <c r="M81" s="70">
        <f t="shared" si="15"/>
        <v>0</v>
      </c>
      <c r="N81" s="70"/>
      <c r="O81" s="70">
        <f t="shared" si="16"/>
        <v>0</v>
      </c>
    </row>
    <row r="82" spans="1:15" ht="13.5" customHeight="1" x14ac:dyDescent="0.15">
      <c r="A82" s="566"/>
      <c r="B82" s="566"/>
      <c r="C82" s="35"/>
      <c r="D82" s="11" t="s">
        <v>194</v>
      </c>
      <c r="E82" s="10" t="s">
        <v>113</v>
      </c>
      <c r="F82" s="14"/>
      <c r="G82" s="107"/>
      <c r="H82" s="108"/>
      <c r="I82" s="108"/>
      <c r="J82" s="108"/>
      <c r="K82" s="108"/>
      <c r="L82" s="109"/>
      <c r="M82" s="70">
        <f t="shared" si="15"/>
        <v>0</v>
      </c>
      <c r="N82" s="70"/>
      <c r="O82" s="70">
        <f t="shared" si="16"/>
        <v>0</v>
      </c>
    </row>
    <row r="83" spans="1:15" ht="13.5" customHeight="1" x14ac:dyDescent="0.15">
      <c r="A83" s="566"/>
      <c r="B83" s="566"/>
      <c r="C83" s="35"/>
      <c r="D83" s="11" t="s">
        <v>195</v>
      </c>
      <c r="E83" s="10" t="s">
        <v>114</v>
      </c>
      <c r="F83" s="14"/>
      <c r="G83" s="107"/>
      <c r="H83" s="108">
        <v>1700000</v>
      </c>
      <c r="I83" s="108">
        <v>2000000</v>
      </c>
      <c r="J83" s="108">
        <v>360000</v>
      </c>
      <c r="K83" s="108">
        <v>250000</v>
      </c>
      <c r="L83" s="109">
        <v>520000</v>
      </c>
      <c r="M83" s="70">
        <f t="shared" si="15"/>
        <v>4830000</v>
      </c>
      <c r="N83" s="70"/>
      <c r="O83" s="70">
        <f t="shared" si="16"/>
        <v>4830000</v>
      </c>
    </row>
    <row r="84" spans="1:15" ht="13.5" customHeight="1" x14ac:dyDescent="0.15">
      <c r="A84" s="566"/>
      <c r="B84" s="566"/>
      <c r="C84" s="35"/>
      <c r="D84" s="11" t="s">
        <v>196</v>
      </c>
      <c r="E84" s="10" t="s">
        <v>115</v>
      </c>
      <c r="F84" s="14"/>
      <c r="G84" s="107"/>
      <c r="H84" s="108"/>
      <c r="I84" s="108"/>
      <c r="J84" s="108"/>
      <c r="K84" s="108"/>
      <c r="L84" s="109"/>
      <c r="M84" s="70">
        <f t="shared" si="15"/>
        <v>0</v>
      </c>
      <c r="N84" s="70"/>
      <c r="O84" s="70">
        <f t="shared" si="16"/>
        <v>0</v>
      </c>
    </row>
    <row r="85" spans="1:15" ht="13.5" customHeight="1" x14ac:dyDescent="0.15">
      <c r="A85" s="566"/>
      <c r="B85" s="566"/>
      <c r="C85" s="36"/>
      <c r="D85" s="11" t="s">
        <v>197</v>
      </c>
      <c r="E85" s="10" t="s">
        <v>116</v>
      </c>
      <c r="F85" s="14"/>
      <c r="G85" s="107"/>
      <c r="H85" s="108"/>
      <c r="I85" s="108"/>
      <c r="J85" s="108"/>
      <c r="K85" s="108"/>
      <c r="L85" s="109"/>
      <c r="M85" s="70">
        <f t="shared" si="15"/>
        <v>0</v>
      </c>
      <c r="N85" s="70"/>
      <c r="O85" s="70">
        <f t="shared" si="16"/>
        <v>0</v>
      </c>
    </row>
    <row r="86" spans="1:15" ht="13.5" customHeight="1" x14ac:dyDescent="0.15">
      <c r="A86" s="566"/>
      <c r="B86" s="566"/>
      <c r="C86" s="34" t="s">
        <v>176</v>
      </c>
      <c r="D86" s="12" t="s">
        <v>13</v>
      </c>
      <c r="E86" s="9"/>
      <c r="F86" s="14"/>
      <c r="G86" s="107">
        <f t="shared" ref="G86:L86" si="17">SUM(G87:G109)</f>
        <v>1123000</v>
      </c>
      <c r="H86" s="108">
        <f t="shared" si="17"/>
        <v>42740000</v>
      </c>
      <c r="I86" s="108">
        <f t="shared" si="17"/>
        <v>3550000</v>
      </c>
      <c r="J86" s="108">
        <f t="shared" si="17"/>
        <v>1880000</v>
      </c>
      <c r="K86" s="108">
        <f t="shared" si="17"/>
        <v>4320000</v>
      </c>
      <c r="L86" s="109">
        <f t="shared" si="17"/>
        <v>1681000</v>
      </c>
      <c r="M86" s="70">
        <f t="shared" si="15"/>
        <v>55294000</v>
      </c>
      <c r="N86" s="70"/>
      <c r="O86" s="70">
        <f t="shared" si="16"/>
        <v>55294000</v>
      </c>
    </row>
    <row r="87" spans="1:15" ht="13.5" customHeight="1" x14ac:dyDescent="0.15">
      <c r="A87" s="566"/>
      <c r="B87" s="566"/>
      <c r="C87" s="35"/>
      <c r="D87" s="11" t="s">
        <v>163</v>
      </c>
      <c r="E87" s="10" t="s">
        <v>117</v>
      </c>
      <c r="F87" s="14"/>
      <c r="G87" s="107"/>
      <c r="H87" s="108">
        <v>2200000</v>
      </c>
      <c r="I87" s="108">
        <v>200000</v>
      </c>
      <c r="J87" s="108">
        <v>45000</v>
      </c>
      <c r="K87" s="108">
        <v>280000</v>
      </c>
      <c r="L87" s="109">
        <v>130000</v>
      </c>
      <c r="M87" s="70">
        <f t="shared" si="15"/>
        <v>2855000</v>
      </c>
      <c r="N87" s="70"/>
      <c r="O87" s="70">
        <f t="shared" si="16"/>
        <v>2855000</v>
      </c>
    </row>
    <row r="88" spans="1:15" ht="13.5" customHeight="1" x14ac:dyDescent="0.15">
      <c r="A88" s="566"/>
      <c r="B88" s="566"/>
      <c r="C88" s="35"/>
      <c r="D88" s="11" t="s">
        <v>164</v>
      </c>
      <c r="E88" s="10" t="s">
        <v>118</v>
      </c>
      <c r="F88" s="14"/>
      <c r="G88" s="107"/>
      <c r="H88" s="108"/>
      <c r="I88" s="108"/>
      <c r="J88" s="108"/>
      <c r="K88" s="108"/>
      <c r="L88" s="109"/>
      <c r="M88" s="70">
        <f t="shared" si="15"/>
        <v>0</v>
      </c>
      <c r="N88" s="70"/>
      <c r="O88" s="70">
        <f t="shared" si="16"/>
        <v>0</v>
      </c>
    </row>
    <row r="89" spans="1:15" ht="13.5" customHeight="1" x14ac:dyDescent="0.15">
      <c r="A89" s="566"/>
      <c r="B89" s="566"/>
      <c r="C89" s="35"/>
      <c r="D89" s="11" t="s">
        <v>166</v>
      </c>
      <c r="E89" s="10" t="s">
        <v>119</v>
      </c>
      <c r="F89" s="14"/>
      <c r="G89" s="107">
        <v>350000</v>
      </c>
      <c r="H89" s="108">
        <v>1600000</v>
      </c>
      <c r="I89" s="108">
        <v>140000</v>
      </c>
      <c r="J89" s="108">
        <v>110000</v>
      </c>
      <c r="K89" s="108">
        <v>100000</v>
      </c>
      <c r="L89" s="109">
        <v>60000</v>
      </c>
      <c r="M89" s="70">
        <f t="shared" si="15"/>
        <v>2360000</v>
      </c>
      <c r="N89" s="70"/>
      <c r="O89" s="70">
        <f t="shared" si="16"/>
        <v>2360000</v>
      </c>
    </row>
    <row r="90" spans="1:15" ht="13.5" customHeight="1" x14ac:dyDescent="0.15">
      <c r="A90" s="566"/>
      <c r="B90" s="566"/>
      <c r="C90" s="35"/>
      <c r="D90" s="11" t="s">
        <v>169</v>
      </c>
      <c r="E90" s="10" t="s">
        <v>120</v>
      </c>
      <c r="F90" s="14"/>
      <c r="G90" s="107">
        <v>150000</v>
      </c>
      <c r="H90" s="108">
        <v>1400000</v>
      </c>
      <c r="I90" s="108">
        <v>100000</v>
      </c>
      <c r="J90" s="108">
        <v>40000</v>
      </c>
      <c r="K90" s="108">
        <v>150000</v>
      </c>
      <c r="L90" s="109">
        <v>60000</v>
      </c>
      <c r="M90" s="70">
        <f t="shared" si="15"/>
        <v>1900000</v>
      </c>
      <c r="N90" s="70"/>
      <c r="O90" s="70">
        <f t="shared" si="16"/>
        <v>1900000</v>
      </c>
    </row>
    <row r="91" spans="1:15" ht="13.5" customHeight="1" x14ac:dyDescent="0.15">
      <c r="A91" s="566"/>
      <c r="B91" s="566"/>
      <c r="C91" s="35"/>
      <c r="D91" s="11" t="s">
        <v>170</v>
      </c>
      <c r="E91" s="10" t="s">
        <v>121</v>
      </c>
      <c r="F91" s="14"/>
      <c r="G91" s="107">
        <v>10000</v>
      </c>
      <c r="H91" s="108">
        <v>1500000</v>
      </c>
      <c r="I91" s="108">
        <v>160000</v>
      </c>
      <c r="J91" s="108">
        <v>40000</v>
      </c>
      <c r="K91" s="108">
        <v>220000</v>
      </c>
      <c r="L91" s="109">
        <v>120000</v>
      </c>
      <c r="M91" s="70">
        <f t="shared" si="15"/>
        <v>2050000</v>
      </c>
      <c r="N91" s="70"/>
      <c r="O91" s="70">
        <f t="shared" si="16"/>
        <v>2050000</v>
      </c>
    </row>
    <row r="92" spans="1:15" ht="13.5" customHeight="1" x14ac:dyDescent="0.15">
      <c r="A92" s="566"/>
      <c r="B92" s="566"/>
      <c r="C92" s="35"/>
      <c r="D92" s="11" t="s">
        <v>171</v>
      </c>
      <c r="E92" s="10" t="s">
        <v>122</v>
      </c>
      <c r="F92" s="14"/>
      <c r="G92" s="107">
        <v>10000</v>
      </c>
      <c r="H92" s="108">
        <v>400000</v>
      </c>
      <c r="I92" s="108">
        <v>50000</v>
      </c>
      <c r="J92" s="108">
        <v>10000</v>
      </c>
      <c r="K92" s="108">
        <v>10000</v>
      </c>
      <c r="L92" s="109">
        <v>10000</v>
      </c>
      <c r="M92" s="70">
        <f t="shared" si="15"/>
        <v>490000</v>
      </c>
      <c r="N92" s="70"/>
      <c r="O92" s="70">
        <f t="shared" si="16"/>
        <v>490000</v>
      </c>
    </row>
    <row r="93" spans="1:15" ht="13.5" customHeight="1" x14ac:dyDescent="0.15">
      <c r="A93" s="566"/>
      <c r="B93" s="566"/>
      <c r="C93" s="35"/>
      <c r="D93" s="11" t="s">
        <v>182</v>
      </c>
      <c r="E93" s="10" t="s">
        <v>106</v>
      </c>
      <c r="F93" s="14"/>
      <c r="G93" s="107"/>
      <c r="H93" s="108"/>
      <c r="I93" s="108"/>
      <c r="J93" s="108"/>
      <c r="K93" s="108"/>
      <c r="L93" s="109"/>
      <c r="M93" s="70">
        <f t="shared" si="15"/>
        <v>0</v>
      </c>
      <c r="N93" s="70"/>
      <c r="O93" s="70">
        <f t="shared" si="16"/>
        <v>0</v>
      </c>
    </row>
    <row r="94" spans="1:15" ht="13.5" customHeight="1" x14ac:dyDescent="0.15">
      <c r="A94" s="566"/>
      <c r="B94" s="566"/>
      <c r="C94" s="35"/>
      <c r="D94" s="11" t="s">
        <v>183</v>
      </c>
      <c r="E94" s="10" t="s">
        <v>107</v>
      </c>
      <c r="F94" s="14"/>
      <c r="G94" s="107"/>
      <c r="H94" s="108"/>
      <c r="I94" s="108"/>
      <c r="J94" s="108"/>
      <c r="K94" s="108"/>
      <c r="L94" s="109"/>
      <c r="M94" s="70">
        <f t="shared" si="15"/>
        <v>0</v>
      </c>
      <c r="N94" s="70"/>
      <c r="O94" s="70">
        <f t="shared" si="16"/>
        <v>0</v>
      </c>
    </row>
    <row r="95" spans="1:15" ht="13.5" customHeight="1" x14ac:dyDescent="0.15">
      <c r="A95" s="578" t="s">
        <v>250</v>
      </c>
      <c r="B95" s="566" t="s">
        <v>10</v>
      </c>
      <c r="C95" s="35"/>
      <c r="D95" s="11" t="s">
        <v>184</v>
      </c>
      <c r="E95" s="10" t="s">
        <v>123</v>
      </c>
      <c r="F95" s="14"/>
      <c r="G95" s="107">
        <v>1000</v>
      </c>
      <c r="H95" s="108">
        <v>4300000</v>
      </c>
      <c r="I95" s="108">
        <v>150000</v>
      </c>
      <c r="J95" s="108">
        <v>20000</v>
      </c>
      <c r="K95" s="108">
        <v>400000</v>
      </c>
      <c r="L95" s="109">
        <v>50000</v>
      </c>
      <c r="M95" s="70">
        <f t="shared" si="15"/>
        <v>4921000</v>
      </c>
      <c r="N95" s="70"/>
      <c r="O95" s="70">
        <f t="shared" si="16"/>
        <v>4921000</v>
      </c>
    </row>
    <row r="96" spans="1:15" ht="13.5" customHeight="1" x14ac:dyDescent="0.15">
      <c r="A96" s="576"/>
      <c r="B96" s="566"/>
      <c r="C96" s="35"/>
      <c r="D96" s="11" t="s">
        <v>185</v>
      </c>
      <c r="E96" s="10" t="s">
        <v>124</v>
      </c>
      <c r="F96" s="14"/>
      <c r="G96" s="107">
        <v>10000</v>
      </c>
      <c r="H96" s="108">
        <v>1000000</v>
      </c>
      <c r="I96" s="108">
        <v>130000</v>
      </c>
      <c r="J96" s="108">
        <v>290000</v>
      </c>
      <c r="K96" s="108">
        <v>150000</v>
      </c>
      <c r="L96" s="109">
        <v>90000</v>
      </c>
      <c r="M96" s="70">
        <f t="shared" si="15"/>
        <v>1670000</v>
      </c>
      <c r="N96" s="70"/>
      <c r="O96" s="70">
        <f t="shared" si="16"/>
        <v>1670000</v>
      </c>
    </row>
    <row r="97" spans="1:15" ht="13.5" customHeight="1" x14ac:dyDescent="0.15">
      <c r="A97" s="576"/>
      <c r="B97" s="566"/>
      <c r="C97" s="35"/>
      <c r="D97" s="11" t="s">
        <v>186</v>
      </c>
      <c r="E97" s="10" t="s">
        <v>125</v>
      </c>
      <c r="F97" s="14"/>
      <c r="G97" s="107">
        <v>400000</v>
      </c>
      <c r="H97" s="108">
        <v>150000</v>
      </c>
      <c r="I97" s="108">
        <v>10000</v>
      </c>
      <c r="J97" s="108">
        <v>10000</v>
      </c>
      <c r="K97" s="108">
        <v>10000</v>
      </c>
      <c r="L97" s="109">
        <v>10000</v>
      </c>
      <c r="M97" s="70">
        <f t="shared" si="15"/>
        <v>590000</v>
      </c>
      <c r="N97" s="70"/>
      <c r="O97" s="70">
        <f t="shared" si="16"/>
        <v>590000</v>
      </c>
    </row>
    <row r="98" spans="1:15" ht="13.5" customHeight="1" x14ac:dyDescent="0.15">
      <c r="A98" s="576"/>
      <c r="B98" s="566"/>
      <c r="C98" s="35"/>
      <c r="D98" s="11" t="s">
        <v>187</v>
      </c>
      <c r="E98" s="10" t="s">
        <v>126</v>
      </c>
      <c r="F98" s="14"/>
      <c r="G98" s="107">
        <v>10000</v>
      </c>
      <c r="H98" s="108">
        <v>350000</v>
      </c>
      <c r="I98" s="108">
        <v>70000</v>
      </c>
      <c r="J98" s="108">
        <v>50000</v>
      </c>
      <c r="K98" s="108">
        <v>50000</v>
      </c>
      <c r="L98" s="109">
        <v>50000</v>
      </c>
      <c r="M98" s="70">
        <f t="shared" si="15"/>
        <v>580000</v>
      </c>
      <c r="N98" s="70"/>
      <c r="O98" s="70">
        <f t="shared" si="16"/>
        <v>580000</v>
      </c>
    </row>
    <row r="99" spans="1:15" ht="13.5" customHeight="1" x14ac:dyDescent="0.15">
      <c r="A99" s="576"/>
      <c r="B99" s="566"/>
      <c r="C99" s="35"/>
      <c r="D99" s="11" t="s">
        <v>188</v>
      </c>
      <c r="E99" s="10" t="s">
        <v>127</v>
      </c>
      <c r="F99" s="14"/>
      <c r="G99" s="107">
        <v>20000</v>
      </c>
      <c r="H99" s="108">
        <v>8050000</v>
      </c>
      <c r="I99" s="108">
        <v>140000</v>
      </c>
      <c r="J99" s="108">
        <v>40000</v>
      </c>
      <c r="K99" s="108">
        <v>60000</v>
      </c>
      <c r="L99" s="109">
        <v>20000</v>
      </c>
      <c r="M99" s="70">
        <f t="shared" si="15"/>
        <v>8330000</v>
      </c>
      <c r="N99" s="70"/>
      <c r="O99" s="70">
        <f t="shared" si="16"/>
        <v>8330000</v>
      </c>
    </row>
    <row r="100" spans="1:15" ht="13.5" customHeight="1" x14ac:dyDescent="0.15">
      <c r="A100" s="576"/>
      <c r="B100" s="566"/>
      <c r="C100" s="35"/>
      <c r="D100" s="11" t="s">
        <v>189</v>
      </c>
      <c r="E100" s="10" t="s">
        <v>128</v>
      </c>
      <c r="F100" s="14"/>
      <c r="G100" s="107"/>
      <c r="H100" s="108"/>
      <c r="I100" s="108"/>
      <c r="J100" s="108"/>
      <c r="K100" s="108"/>
      <c r="L100" s="109"/>
      <c r="M100" s="70">
        <f t="shared" si="15"/>
        <v>0</v>
      </c>
      <c r="N100" s="70"/>
      <c r="O100" s="70">
        <f t="shared" si="16"/>
        <v>0</v>
      </c>
    </row>
    <row r="101" spans="1:15" ht="13.5" customHeight="1" x14ac:dyDescent="0.15">
      <c r="A101" s="576"/>
      <c r="B101" s="566"/>
      <c r="C101" s="35"/>
      <c r="D101" s="11" t="s">
        <v>190</v>
      </c>
      <c r="E101" s="10" t="s">
        <v>109</v>
      </c>
      <c r="F101" s="14"/>
      <c r="G101" s="107"/>
      <c r="H101" s="108">
        <v>1350000</v>
      </c>
      <c r="I101" s="108">
        <v>250000</v>
      </c>
      <c r="J101" s="108">
        <v>100000</v>
      </c>
      <c r="K101" s="108">
        <v>400000</v>
      </c>
      <c r="L101" s="109">
        <v>170000</v>
      </c>
      <c r="M101" s="70">
        <f t="shared" si="15"/>
        <v>2270000</v>
      </c>
      <c r="N101" s="70"/>
      <c r="O101" s="70">
        <f t="shared" si="16"/>
        <v>2270000</v>
      </c>
    </row>
    <row r="102" spans="1:15" ht="13.5" customHeight="1" x14ac:dyDescent="0.15">
      <c r="A102" s="576"/>
      <c r="B102" s="566"/>
      <c r="C102" s="35"/>
      <c r="D102" s="11" t="s">
        <v>191</v>
      </c>
      <c r="E102" s="10" t="s">
        <v>129</v>
      </c>
      <c r="F102" s="14"/>
      <c r="G102" s="107"/>
      <c r="H102" s="108">
        <v>6080000</v>
      </c>
      <c r="I102" s="108">
        <v>510000</v>
      </c>
      <c r="J102" s="108">
        <v>510000</v>
      </c>
      <c r="K102" s="108">
        <v>900000</v>
      </c>
      <c r="L102" s="109">
        <v>270000</v>
      </c>
      <c r="M102" s="70">
        <f t="shared" si="15"/>
        <v>8270000</v>
      </c>
      <c r="N102" s="70"/>
      <c r="O102" s="70">
        <f t="shared" si="16"/>
        <v>8270000</v>
      </c>
    </row>
    <row r="103" spans="1:15" ht="13.5" customHeight="1" x14ac:dyDescent="0.15">
      <c r="A103" s="576"/>
      <c r="B103" s="566"/>
      <c r="C103" s="35"/>
      <c r="D103" s="11" t="s">
        <v>192</v>
      </c>
      <c r="E103" s="10" t="s">
        <v>130</v>
      </c>
      <c r="F103" s="14"/>
      <c r="G103" s="107"/>
      <c r="H103" s="108"/>
      <c r="I103" s="108"/>
      <c r="J103" s="108"/>
      <c r="K103" s="108"/>
      <c r="L103" s="109"/>
      <c r="M103" s="70">
        <f t="shared" si="15"/>
        <v>0</v>
      </c>
      <c r="N103" s="70"/>
      <c r="O103" s="70">
        <f t="shared" si="16"/>
        <v>0</v>
      </c>
    </row>
    <row r="104" spans="1:15" ht="13.5" customHeight="1" x14ac:dyDescent="0.15">
      <c r="A104" s="576"/>
      <c r="B104" s="566"/>
      <c r="C104" s="35"/>
      <c r="D104" s="11" t="s">
        <v>193</v>
      </c>
      <c r="E104" s="10" t="s">
        <v>131</v>
      </c>
      <c r="F104" s="14"/>
      <c r="G104" s="107">
        <v>10000</v>
      </c>
      <c r="H104" s="108">
        <v>300000</v>
      </c>
      <c r="I104" s="108">
        <v>180000</v>
      </c>
      <c r="J104" s="108">
        <v>20000</v>
      </c>
      <c r="K104" s="108">
        <v>40000</v>
      </c>
      <c r="L104" s="109">
        <v>50000</v>
      </c>
      <c r="M104" s="70">
        <f t="shared" si="15"/>
        <v>600000</v>
      </c>
      <c r="N104" s="70"/>
      <c r="O104" s="70">
        <f t="shared" si="16"/>
        <v>600000</v>
      </c>
    </row>
    <row r="105" spans="1:15" ht="13.5" customHeight="1" x14ac:dyDescent="0.15">
      <c r="A105" s="576"/>
      <c r="B105" s="566"/>
      <c r="C105" s="35"/>
      <c r="D105" s="11" t="s">
        <v>194</v>
      </c>
      <c r="E105" s="10" t="s">
        <v>132</v>
      </c>
      <c r="F105" s="14"/>
      <c r="G105" s="107"/>
      <c r="H105" s="108">
        <v>4860000</v>
      </c>
      <c r="I105" s="108">
        <v>250000</v>
      </c>
      <c r="J105" s="108">
        <v>15000</v>
      </c>
      <c r="K105" s="108">
        <v>330000</v>
      </c>
      <c r="L105" s="109">
        <v>120000</v>
      </c>
      <c r="M105" s="70">
        <f t="shared" si="15"/>
        <v>5575000</v>
      </c>
      <c r="N105" s="70"/>
      <c r="O105" s="70">
        <f t="shared" si="16"/>
        <v>5575000</v>
      </c>
    </row>
    <row r="106" spans="1:15" ht="13.5" customHeight="1" x14ac:dyDescent="0.15">
      <c r="A106" s="576"/>
      <c r="B106" s="566"/>
      <c r="C106" s="35"/>
      <c r="D106" s="11" t="s">
        <v>195</v>
      </c>
      <c r="E106" s="10" t="s">
        <v>133</v>
      </c>
      <c r="F106" s="14"/>
      <c r="G106" s="107">
        <v>50000</v>
      </c>
      <c r="H106" s="108">
        <v>550000</v>
      </c>
      <c r="I106" s="108">
        <v>50000</v>
      </c>
      <c r="J106" s="108">
        <v>20000</v>
      </c>
      <c r="K106" s="108">
        <v>130000</v>
      </c>
      <c r="L106" s="109">
        <v>40000</v>
      </c>
      <c r="M106" s="70">
        <f t="shared" si="15"/>
        <v>840000</v>
      </c>
      <c r="N106" s="70"/>
      <c r="O106" s="70">
        <f t="shared" si="16"/>
        <v>840000</v>
      </c>
    </row>
    <row r="107" spans="1:15" ht="13.5" customHeight="1" x14ac:dyDescent="0.15">
      <c r="A107" s="576"/>
      <c r="B107" s="566"/>
      <c r="C107" s="35"/>
      <c r="D107" s="11" t="s">
        <v>196</v>
      </c>
      <c r="E107" s="10" t="s">
        <v>134</v>
      </c>
      <c r="F107" s="14"/>
      <c r="G107" s="107">
        <v>92000</v>
      </c>
      <c r="H107" s="108">
        <v>460000</v>
      </c>
      <c r="I107" s="108">
        <v>60000</v>
      </c>
      <c r="J107" s="108">
        <v>10000</v>
      </c>
      <c r="K107" s="108">
        <v>10000</v>
      </c>
      <c r="L107" s="109">
        <v>1000</v>
      </c>
      <c r="M107" s="70">
        <f t="shared" si="15"/>
        <v>633000</v>
      </c>
      <c r="N107" s="70"/>
      <c r="O107" s="70">
        <f t="shared" si="16"/>
        <v>633000</v>
      </c>
    </row>
    <row r="108" spans="1:15" ht="13.5" customHeight="1" x14ac:dyDescent="0.15">
      <c r="A108" s="576"/>
      <c r="B108" s="566"/>
      <c r="C108" s="35"/>
      <c r="D108" s="11" t="s">
        <v>197</v>
      </c>
      <c r="E108" s="10" t="s">
        <v>135</v>
      </c>
      <c r="F108" s="14"/>
      <c r="G108" s="107"/>
      <c r="H108" s="108"/>
      <c r="I108" s="108"/>
      <c r="J108" s="108"/>
      <c r="K108" s="108"/>
      <c r="L108" s="109"/>
      <c r="M108" s="70">
        <f t="shared" si="15"/>
        <v>0</v>
      </c>
      <c r="N108" s="70"/>
      <c r="O108" s="70">
        <f t="shared" si="16"/>
        <v>0</v>
      </c>
    </row>
    <row r="109" spans="1:15" ht="13.5" customHeight="1" x14ac:dyDescent="0.15">
      <c r="A109" s="576"/>
      <c r="B109" s="566"/>
      <c r="C109" s="34"/>
      <c r="D109" s="11" t="s">
        <v>198</v>
      </c>
      <c r="E109" s="10" t="s">
        <v>116</v>
      </c>
      <c r="F109" s="14"/>
      <c r="G109" s="107">
        <v>10000</v>
      </c>
      <c r="H109" s="108">
        <v>8190000</v>
      </c>
      <c r="I109" s="108">
        <v>1100000</v>
      </c>
      <c r="J109" s="108">
        <v>550000</v>
      </c>
      <c r="K109" s="108">
        <v>1080000</v>
      </c>
      <c r="L109" s="109">
        <v>430000</v>
      </c>
      <c r="M109" s="70">
        <f t="shared" si="15"/>
        <v>11360000</v>
      </c>
      <c r="N109" s="70"/>
      <c r="O109" s="70">
        <f t="shared" si="16"/>
        <v>11360000</v>
      </c>
    </row>
    <row r="110" spans="1:15" ht="13.5" customHeight="1" x14ac:dyDescent="0.15">
      <c r="A110" s="576"/>
      <c r="B110" s="566"/>
      <c r="C110" s="37" t="s">
        <v>178</v>
      </c>
      <c r="D110" s="12" t="s">
        <v>14</v>
      </c>
      <c r="E110" s="9"/>
      <c r="F110" s="14"/>
      <c r="G110" s="107"/>
      <c r="H110" s="108">
        <v>550000</v>
      </c>
      <c r="I110" s="108"/>
      <c r="J110" s="108"/>
      <c r="K110" s="108"/>
      <c r="L110" s="109"/>
      <c r="M110" s="70">
        <f t="shared" si="15"/>
        <v>550000</v>
      </c>
      <c r="N110" s="70"/>
      <c r="O110" s="70">
        <f t="shared" si="16"/>
        <v>550000</v>
      </c>
    </row>
    <row r="111" spans="1:15" ht="13.5" customHeight="1" x14ac:dyDescent="0.15">
      <c r="A111" s="576"/>
      <c r="B111" s="566"/>
      <c r="C111" s="37" t="s">
        <v>179</v>
      </c>
      <c r="D111" s="12" t="s">
        <v>15</v>
      </c>
      <c r="E111" s="9"/>
      <c r="F111" s="14"/>
      <c r="G111" s="107"/>
      <c r="H111" s="108">
        <v>2490000</v>
      </c>
      <c r="I111" s="108"/>
      <c r="J111" s="108"/>
      <c r="K111" s="108">
        <v>624000</v>
      </c>
      <c r="L111" s="109">
        <v>176000</v>
      </c>
      <c r="M111" s="70">
        <f t="shared" si="15"/>
        <v>3290000</v>
      </c>
      <c r="N111" s="70"/>
      <c r="O111" s="70">
        <f t="shared" si="16"/>
        <v>3290000</v>
      </c>
    </row>
    <row r="112" spans="1:15" ht="13.5" customHeight="1" x14ac:dyDescent="0.15">
      <c r="A112" s="576"/>
      <c r="B112" s="566"/>
      <c r="C112" s="34" t="s">
        <v>199</v>
      </c>
      <c r="D112" s="12" t="s">
        <v>16</v>
      </c>
      <c r="E112" s="9"/>
      <c r="F112" s="14"/>
      <c r="G112" s="107">
        <f t="shared" ref="G112:L112" si="18">G113+G114</f>
        <v>0</v>
      </c>
      <c r="H112" s="108">
        <f t="shared" si="18"/>
        <v>0</v>
      </c>
      <c r="I112" s="108">
        <f t="shared" si="18"/>
        <v>0</v>
      </c>
      <c r="J112" s="108">
        <f t="shared" si="18"/>
        <v>0</v>
      </c>
      <c r="K112" s="108">
        <f t="shared" si="18"/>
        <v>0</v>
      </c>
      <c r="L112" s="109">
        <f t="shared" si="18"/>
        <v>0</v>
      </c>
      <c r="M112" s="70">
        <f t="shared" si="15"/>
        <v>0</v>
      </c>
      <c r="N112" s="70"/>
      <c r="O112" s="70">
        <f t="shared" si="16"/>
        <v>0</v>
      </c>
    </row>
    <row r="113" spans="1:15" ht="13.5" customHeight="1" x14ac:dyDescent="0.15">
      <c r="A113" s="576"/>
      <c r="B113" s="566"/>
      <c r="C113" s="35"/>
      <c r="D113" s="11" t="s">
        <v>163</v>
      </c>
      <c r="E113" s="10" t="s">
        <v>136</v>
      </c>
      <c r="F113" s="14"/>
      <c r="G113" s="107"/>
      <c r="H113" s="108"/>
      <c r="I113" s="108"/>
      <c r="J113" s="108"/>
      <c r="K113" s="108"/>
      <c r="L113" s="109"/>
      <c r="M113" s="70">
        <f t="shared" si="15"/>
        <v>0</v>
      </c>
      <c r="N113" s="70"/>
      <c r="O113" s="70">
        <f t="shared" si="16"/>
        <v>0</v>
      </c>
    </row>
    <row r="114" spans="1:15" ht="13.5" customHeight="1" x14ac:dyDescent="0.15">
      <c r="A114" s="576"/>
      <c r="B114" s="566"/>
      <c r="C114" s="36"/>
      <c r="D114" s="11" t="s">
        <v>200</v>
      </c>
      <c r="E114" s="10" t="s">
        <v>116</v>
      </c>
      <c r="F114" s="14"/>
      <c r="G114" s="107"/>
      <c r="H114" s="108"/>
      <c r="I114" s="108"/>
      <c r="J114" s="108"/>
      <c r="K114" s="108"/>
      <c r="L114" s="109"/>
      <c r="M114" s="70">
        <f t="shared" si="15"/>
        <v>0</v>
      </c>
      <c r="N114" s="70"/>
      <c r="O114" s="70">
        <f t="shared" si="16"/>
        <v>0</v>
      </c>
    </row>
    <row r="115" spans="1:15" ht="13.5" customHeight="1" x14ac:dyDescent="0.15">
      <c r="A115" s="576"/>
      <c r="B115" s="566"/>
      <c r="C115" s="38" t="s">
        <v>202</v>
      </c>
      <c r="D115" s="12" t="s">
        <v>17</v>
      </c>
      <c r="E115" s="9"/>
      <c r="F115" s="14"/>
      <c r="G115" s="107">
        <f t="shared" ref="G115:L115" si="19">G116</f>
        <v>0</v>
      </c>
      <c r="H115" s="108">
        <f t="shared" si="19"/>
        <v>0</v>
      </c>
      <c r="I115" s="108">
        <f t="shared" si="19"/>
        <v>0</v>
      </c>
      <c r="J115" s="108">
        <f t="shared" si="19"/>
        <v>0</v>
      </c>
      <c r="K115" s="108">
        <f t="shared" si="19"/>
        <v>0</v>
      </c>
      <c r="L115" s="109">
        <f t="shared" si="19"/>
        <v>0</v>
      </c>
      <c r="M115" s="70">
        <f t="shared" si="15"/>
        <v>0</v>
      </c>
      <c r="N115" s="70"/>
      <c r="O115" s="70">
        <f t="shared" si="16"/>
        <v>0</v>
      </c>
    </row>
    <row r="116" spans="1:15" ht="13.5" customHeight="1" thickBot="1" x14ac:dyDescent="0.2">
      <c r="A116" s="576"/>
      <c r="B116" s="566"/>
      <c r="C116" s="39"/>
      <c r="D116" s="21" t="s">
        <v>163</v>
      </c>
      <c r="E116" s="22" t="s">
        <v>137</v>
      </c>
      <c r="F116" s="56"/>
      <c r="G116" s="122"/>
      <c r="H116" s="123"/>
      <c r="I116" s="123"/>
      <c r="J116" s="123"/>
      <c r="K116" s="123"/>
      <c r="L116" s="124"/>
      <c r="M116" s="71">
        <f t="shared" si="15"/>
        <v>0</v>
      </c>
      <c r="N116" s="71"/>
      <c r="O116" s="71">
        <f t="shared" si="16"/>
        <v>0</v>
      </c>
    </row>
    <row r="117" spans="1:15" ht="13.5" customHeight="1" thickTop="1" thickBot="1" x14ac:dyDescent="0.2">
      <c r="A117" s="576"/>
      <c r="B117" s="568"/>
      <c r="C117" s="558" t="s">
        <v>18</v>
      </c>
      <c r="D117" s="559"/>
      <c r="E117" s="559"/>
      <c r="F117" s="559"/>
      <c r="G117" s="125">
        <f t="shared" ref="G117:L117" si="20">G55+G63+G86+G110+G111+G112+G115</f>
        <v>2623000</v>
      </c>
      <c r="H117" s="126">
        <f t="shared" si="20"/>
        <v>399221000</v>
      </c>
      <c r="I117" s="126">
        <f t="shared" si="20"/>
        <v>60079000</v>
      </c>
      <c r="J117" s="126">
        <f t="shared" si="20"/>
        <v>17576000</v>
      </c>
      <c r="K117" s="126">
        <f t="shared" si="20"/>
        <v>70336000</v>
      </c>
      <c r="L117" s="127">
        <f t="shared" si="20"/>
        <v>21877000</v>
      </c>
      <c r="M117" s="73">
        <f t="shared" si="15"/>
        <v>571712000</v>
      </c>
      <c r="N117" s="73"/>
      <c r="O117" s="73">
        <f t="shared" si="16"/>
        <v>571712000</v>
      </c>
    </row>
    <row r="118" spans="1:15" ht="13.5" customHeight="1" thickTop="1" x14ac:dyDescent="0.15">
      <c r="A118" s="577"/>
      <c r="B118" s="49" t="s">
        <v>19</v>
      </c>
      <c r="C118" s="50"/>
      <c r="D118" s="50"/>
      <c r="E118" s="50"/>
      <c r="F118" s="50"/>
      <c r="G118" s="116">
        <f t="shared" ref="G118:L118" si="21">G54-G117</f>
        <v>-2511000</v>
      </c>
      <c r="H118" s="117">
        <f t="shared" si="21"/>
        <v>13881000</v>
      </c>
      <c r="I118" s="117">
        <f t="shared" si="21"/>
        <v>2024000</v>
      </c>
      <c r="J118" s="117">
        <f t="shared" si="21"/>
        <v>-3857000</v>
      </c>
      <c r="K118" s="117">
        <f t="shared" si="21"/>
        <v>5070000</v>
      </c>
      <c r="L118" s="118">
        <f t="shared" si="21"/>
        <v>1930000</v>
      </c>
      <c r="M118" s="72">
        <f t="shared" si="15"/>
        <v>16537000</v>
      </c>
      <c r="N118" s="72"/>
      <c r="O118" s="72">
        <f t="shared" si="16"/>
        <v>16537000</v>
      </c>
    </row>
    <row r="119" spans="1:15" ht="13.5" customHeight="1" x14ac:dyDescent="0.15">
      <c r="A119" s="575" t="s">
        <v>20</v>
      </c>
      <c r="B119" s="565" t="s">
        <v>2</v>
      </c>
      <c r="C119" s="34" t="s">
        <v>162</v>
      </c>
      <c r="D119" s="7" t="s">
        <v>21</v>
      </c>
      <c r="E119" s="18"/>
      <c r="F119" s="19"/>
      <c r="G119" s="119">
        <f t="shared" ref="G119:L119" si="22">G120+G121</f>
        <v>1000</v>
      </c>
      <c r="H119" s="120">
        <f t="shared" si="22"/>
        <v>12930000</v>
      </c>
      <c r="I119" s="120">
        <f t="shared" si="22"/>
        <v>1000</v>
      </c>
      <c r="J119" s="120">
        <f t="shared" si="22"/>
        <v>1000</v>
      </c>
      <c r="K119" s="120">
        <f t="shared" si="22"/>
        <v>1000</v>
      </c>
      <c r="L119" s="121">
        <f t="shared" si="22"/>
        <v>1000</v>
      </c>
      <c r="M119" s="69">
        <f t="shared" si="15"/>
        <v>12935000</v>
      </c>
      <c r="N119" s="69"/>
      <c r="O119" s="69">
        <f t="shared" si="16"/>
        <v>12935000</v>
      </c>
    </row>
    <row r="120" spans="1:15" ht="13.5" customHeight="1" x14ac:dyDescent="0.15">
      <c r="A120" s="576"/>
      <c r="B120" s="566"/>
      <c r="C120" s="35"/>
      <c r="D120" s="11" t="s">
        <v>163</v>
      </c>
      <c r="E120" s="10" t="s">
        <v>138</v>
      </c>
      <c r="F120" s="14"/>
      <c r="G120" s="107">
        <v>1000</v>
      </c>
      <c r="H120" s="108">
        <v>1000</v>
      </c>
      <c r="I120" s="108">
        <v>1000</v>
      </c>
      <c r="J120" s="108">
        <v>1000</v>
      </c>
      <c r="K120" s="108">
        <v>1000</v>
      </c>
      <c r="L120" s="109">
        <v>1000</v>
      </c>
      <c r="M120" s="70">
        <f t="shared" si="15"/>
        <v>6000</v>
      </c>
      <c r="N120" s="70"/>
      <c r="O120" s="70">
        <f t="shared" si="16"/>
        <v>6000</v>
      </c>
    </row>
    <row r="121" spans="1:15" ht="13.5" customHeight="1" x14ac:dyDescent="0.15">
      <c r="A121" s="576"/>
      <c r="B121" s="566"/>
      <c r="C121" s="36"/>
      <c r="D121" s="11" t="s">
        <v>165</v>
      </c>
      <c r="E121" s="10" t="s">
        <v>139</v>
      </c>
      <c r="F121" s="14"/>
      <c r="G121" s="107"/>
      <c r="H121" s="108">
        <v>12929000</v>
      </c>
      <c r="I121" s="108"/>
      <c r="J121" s="108"/>
      <c r="K121" s="108"/>
      <c r="L121" s="109"/>
      <c r="M121" s="70">
        <f t="shared" si="15"/>
        <v>12929000</v>
      </c>
      <c r="N121" s="70"/>
      <c r="O121" s="70">
        <f t="shared" si="16"/>
        <v>12929000</v>
      </c>
    </row>
    <row r="122" spans="1:15" ht="13.5" customHeight="1" x14ac:dyDescent="0.15">
      <c r="A122" s="576"/>
      <c r="B122" s="566"/>
      <c r="C122" s="34" t="s">
        <v>173</v>
      </c>
      <c r="D122" s="12" t="s">
        <v>22</v>
      </c>
      <c r="E122" s="9"/>
      <c r="F122" s="14"/>
      <c r="G122" s="107">
        <f t="shared" ref="G122:L122" si="23">G123+G124</f>
        <v>0</v>
      </c>
      <c r="H122" s="108">
        <f t="shared" si="23"/>
        <v>0</v>
      </c>
      <c r="I122" s="108">
        <f t="shared" si="23"/>
        <v>0</v>
      </c>
      <c r="J122" s="108">
        <f t="shared" si="23"/>
        <v>0</v>
      </c>
      <c r="K122" s="108">
        <f t="shared" si="23"/>
        <v>0</v>
      </c>
      <c r="L122" s="109">
        <f t="shared" si="23"/>
        <v>0</v>
      </c>
      <c r="M122" s="70">
        <f t="shared" si="15"/>
        <v>0</v>
      </c>
      <c r="N122" s="70"/>
      <c r="O122" s="70">
        <f t="shared" si="16"/>
        <v>0</v>
      </c>
    </row>
    <row r="123" spans="1:15" ht="13.5" customHeight="1" x14ac:dyDescent="0.15">
      <c r="A123" s="576"/>
      <c r="B123" s="566"/>
      <c r="C123" s="35"/>
      <c r="D123" s="11" t="s">
        <v>168</v>
      </c>
      <c r="E123" s="10" t="s">
        <v>140</v>
      </c>
      <c r="F123" s="14"/>
      <c r="G123" s="107"/>
      <c r="H123" s="108"/>
      <c r="I123" s="108"/>
      <c r="J123" s="108"/>
      <c r="K123" s="108"/>
      <c r="L123" s="109"/>
      <c r="M123" s="70">
        <f t="shared" si="15"/>
        <v>0</v>
      </c>
      <c r="N123" s="70"/>
      <c r="O123" s="70">
        <f t="shared" si="16"/>
        <v>0</v>
      </c>
    </row>
    <row r="124" spans="1:15" ht="13.5" customHeight="1" x14ac:dyDescent="0.15">
      <c r="A124" s="576"/>
      <c r="B124" s="566"/>
      <c r="C124" s="36"/>
      <c r="D124" s="11" t="s">
        <v>165</v>
      </c>
      <c r="E124" s="10" t="s">
        <v>141</v>
      </c>
      <c r="F124" s="14"/>
      <c r="G124" s="107"/>
      <c r="H124" s="108"/>
      <c r="I124" s="108"/>
      <c r="J124" s="108"/>
      <c r="K124" s="108"/>
      <c r="L124" s="109"/>
      <c r="M124" s="70">
        <f t="shared" si="15"/>
        <v>0</v>
      </c>
      <c r="N124" s="70"/>
      <c r="O124" s="70">
        <f t="shared" si="16"/>
        <v>0</v>
      </c>
    </row>
    <row r="125" spans="1:15" ht="13.5" customHeight="1" x14ac:dyDescent="0.15">
      <c r="A125" s="576"/>
      <c r="B125" s="566"/>
      <c r="C125" s="37" t="s">
        <v>176</v>
      </c>
      <c r="D125" s="12" t="s">
        <v>23</v>
      </c>
      <c r="E125" s="9"/>
      <c r="F125" s="14"/>
      <c r="G125" s="107"/>
      <c r="H125" s="108">
        <v>1000</v>
      </c>
      <c r="I125" s="108"/>
      <c r="J125" s="108"/>
      <c r="K125" s="108"/>
      <c r="L125" s="109"/>
      <c r="M125" s="70">
        <f t="shared" si="15"/>
        <v>1000</v>
      </c>
      <c r="N125" s="70"/>
      <c r="O125" s="70">
        <f t="shared" si="16"/>
        <v>1000</v>
      </c>
    </row>
    <row r="126" spans="1:15" ht="13.5" customHeight="1" x14ac:dyDescent="0.15">
      <c r="A126" s="576"/>
      <c r="B126" s="566"/>
      <c r="C126" s="34" t="s">
        <v>203</v>
      </c>
      <c r="D126" s="12" t="s">
        <v>24</v>
      </c>
      <c r="E126" s="9"/>
      <c r="F126" s="14"/>
      <c r="G126" s="107">
        <f t="shared" ref="G126:L126" si="24">G127+G128+G129</f>
        <v>0</v>
      </c>
      <c r="H126" s="108">
        <f t="shared" si="24"/>
        <v>0</v>
      </c>
      <c r="I126" s="108">
        <f t="shared" si="24"/>
        <v>0</v>
      </c>
      <c r="J126" s="108">
        <f t="shared" si="24"/>
        <v>0</v>
      </c>
      <c r="K126" s="108">
        <f t="shared" si="24"/>
        <v>0</v>
      </c>
      <c r="L126" s="109">
        <f t="shared" si="24"/>
        <v>0</v>
      </c>
      <c r="M126" s="70">
        <f t="shared" si="15"/>
        <v>0</v>
      </c>
      <c r="N126" s="70"/>
      <c r="O126" s="70">
        <f t="shared" si="16"/>
        <v>0</v>
      </c>
    </row>
    <row r="127" spans="1:15" ht="13.5" customHeight="1" x14ac:dyDescent="0.15">
      <c r="A127" s="576"/>
      <c r="B127" s="566"/>
      <c r="C127" s="35"/>
      <c r="D127" s="11" t="s">
        <v>163</v>
      </c>
      <c r="E127" s="10" t="s">
        <v>142</v>
      </c>
      <c r="F127" s="14"/>
      <c r="G127" s="107"/>
      <c r="H127" s="108"/>
      <c r="I127" s="108"/>
      <c r="J127" s="108"/>
      <c r="K127" s="108"/>
      <c r="L127" s="109"/>
      <c r="M127" s="70">
        <f t="shared" si="15"/>
        <v>0</v>
      </c>
      <c r="N127" s="70"/>
      <c r="O127" s="70">
        <f t="shared" si="16"/>
        <v>0</v>
      </c>
    </row>
    <row r="128" spans="1:15" ht="13.5" customHeight="1" x14ac:dyDescent="0.15">
      <c r="A128" s="576"/>
      <c r="B128" s="566"/>
      <c r="C128" s="35"/>
      <c r="D128" s="11" t="s">
        <v>165</v>
      </c>
      <c r="E128" s="10" t="s">
        <v>143</v>
      </c>
      <c r="F128" s="14"/>
      <c r="G128" s="107"/>
      <c r="H128" s="108"/>
      <c r="I128" s="108"/>
      <c r="J128" s="108"/>
      <c r="K128" s="108"/>
      <c r="L128" s="109"/>
      <c r="M128" s="70">
        <f t="shared" si="15"/>
        <v>0</v>
      </c>
      <c r="N128" s="70"/>
      <c r="O128" s="70">
        <f t="shared" si="16"/>
        <v>0</v>
      </c>
    </row>
    <row r="129" spans="1:15" ht="13.5" customHeight="1" x14ac:dyDescent="0.15">
      <c r="A129" s="576"/>
      <c r="B129" s="566"/>
      <c r="C129" s="36"/>
      <c r="D129" s="11" t="s">
        <v>167</v>
      </c>
      <c r="E129" s="10" t="s">
        <v>226</v>
      </c>
      <c r="F129" s="14"/>
      <c r="G129" s="107"/>
      <c r="H129" s="108"/>
      <c r="I129" s="108"/>
      <c r="J129" s="108"/>
      <c r="K129" s="108"/>
      <c r="L129" s="109"/>
      <c r="M129" s="70">
        <f t="shared" si="15"/>
        <v>0</v>
      </c>
      <c r="N129" s="70"/>
      <c r="O129" s="70">
        <f t="shared" si="16"/>
        <v>0</v>
      </c>
    </row>
    <row r="130" spans="1:15" ht="13.5" customHeight="1" thickBot="1" x14ac:dyDescent="0.2">
      <c r="A130" s="576"/>
      <c r="B130" s="566"/>
      <c r="C130" s="34" t="s">
        <v>179</v>
      </c>
      <c r="D130" s="13" t="s">
        <v>25</v>
      </c>
      <c r="E130" s="20"/>
      <c r="F130" s="17"/>
      <c r="G130" s="113"/>
      <c r="H130" s="114"/>
      <c r="I130" s="114"/>
      <c r="J130" s="114"/>
      <c r="K130" s="114"/>
      <c r="L130" s="115"/>
      <c r="M130" s="71">
        <f t="shared" si="15"/>
        <v>0</v>
      </c>
      <c r="N130" s="71"/>
      <c r="O130" s="71">
        <f t="shared" si="16"/>
        <v>0</v>
      </c>
    </row>
    <row r="131" spans="1:15" ht="13.5" customHeight="1" thickTop="1" x14ac:dyDescent="0.15">
      <c r="A131" s="576"/>
      <c r="B131" s="567"/>
      <c r="C131" s="556" t="s">
        <v>26</v>
      </c>
      <c r="D131" s="557"/>
      <c r="E131" s="557"/>
      <c r="F131" s="557"/>
      <c r="G131" s="116">
        <f t="shared" ref="G131:L131" si="25">G119+G122+G125+G126+G130</f>
        <v>1000</v>
      </c>
      <c r="H131" s="117">
        <f t="shared" si="25"/>
        <v>12931000</v>
      </c>
      <c r="I131" s="117">
        <f t="shared" si="25"/>
        <v>1000</v>
      </c>
      <c r="J131" s="117">
        <f t="shared" si="25"/>
        <v>1000</v>
      </c>
      <c r="K131" s="117">
        <f t="shared" si="25"/>
        <v>1000</v>
      </c>
      <c r="L131" s="118">
        <f t="shared" si="25"/>
        <v>1000</v>
      </c>
      <c r="M131" s="72">
        <f t="shared" si="15"/>
        <v>12936000</v>
      </c>
      <c r="N131" s="72"/>
      <c r="O131" s="72">
        <f t="shared" si="16"/>
        <v>12936000</v>
      </c>
    </row>
    <row r="132" spans="1:15" ht="13.5" customHeight="1" x14ac:dyDescent="0.15">
      <c r="A132" s="576"/>
      <c r="B132" s="565" t="s">
        <v>10</v>
      </c>
      <c r="C132" s="44" t="s">
        <v>162</v>
      </c>
      <c r="D132" s="23" t="s">
        <v>27</v>
      </c>
      <c r="E132" s="18"/>
      <c r="F132" s="19"/>
      <c r="G132" s="119"/>
      <c r="H132" s="120">
        <v>16860000</v>
      </c>
      <c r="I132" s="120"/>
      <c r="J132" s="120"/>
      <c r="K132" s="120">
        <v>5043000</v>
      </c>
      <c r="L132" s="121">
        <v>1333000</v>
      </c>
      <c r="M132" s="69">
        <f t="shared" si="15"/>
        <v>23236000</v>
      </c>
      <c r="N132" s="69"/>
      <c r="O132" s="69">
        <f t="shared" si="16"/>
        <v>23236000</v>
      </c>
    </row>
    <row r="133" spans="1:15" ht="13.5" customHeight="1" x14ac:dyDescent="0.15">
      <c r="A133" s="576"/>
      <c r="B133" s="566"/>
      <c r="C133" s="38" t="s">
        <v>173</v>
      </c>
      <c r="D133" s="12" t="s">
        <v>28</v>
      </c>
      <c r="E133" s="9"/>
      <c r="F133" s="14"/>
      <c r="G133" s="107">
        <f t="shared" ref="G133:L133" si="26">SUM(G134:G144)</f>
        <v>1000</v>
      </c>
      <c r="H133" s="108">
        <f t="shared" si="26"/>
        <v>2501000</v>
      </c>
      <c r="I133" s="108">
        <f t="shared" si="26"/>
        <v>1000</v>
      </c>
      <c r="J133" s="108">
        <f t="shared" si="26"/>
        <v>1000</v>
      </c>
      <c r="K133" s="108">
        <f t="shared" si="26"/>
        <v>2000</v>
      </c>
      <c r="L133" s="109">
        <f t="shared" si="26"/>
        <v>1000</v>
      </c>
      <c r="M133" s="70">
        <f t="shared" si="15"/>
        <v>2507000</v>
      </c>
      <c r="N133" s="70"/>
      <c r="O133" s="70">
        <f t="shared" si="16"/>
        <v>2507000</v>
      </c>
    </row>
    <row r="134" spans="1:15" ht="13.5" customHeight="1" x14ac:dyDescent="0.15">
      <c r="A134" s="576"/>
      <c r="B134" s="566"/>
      <c r="C134" s="35"/>
      <c r="D134" s="11" t="s">
        <v>163</v>
      </c>
      <c r="E134" s="10" t="s">
        <v>145</v>
      </c>
      <c r="F134" s="14"/>
      <c r="G134" s="107"/>
      <c r="H134" s="108"/>
      <c r="I134" s="108"/>
      <c r="J134" s="108"/>
      <c r="K134" s="108"/>
      <c r="L134" s="109"/>
      <c r="M134" s="70">
        <f t="shared" si="15"/>
        <v>0</v>
      </c>
      <c r="N134" s="70"/>
      <c r="O134" s="70">
        <f t="shared" si="16"/>
        <v>0</v>
      </c>
    </row>
    <row r="135" spans="1:15" ht="13.5" customHeight="1" x14ac:dyDescent="0.15">
      <c r="A135" s="576"/>
      <c r="B135" s="566"/>
      <c r="C135" s="35"/>
      <c r="D135" s="11" t="s">
        <v>164</v>
      </c>
      <c r="E135" s="10" t="s">
        <v>146</v>
      </c>
      <c r="F135" s="14"/>
      <c r="G135" s="107"/>
      <c r="H135" s="108"/>
      <c r="I135" s="108"/>
      <c r="J135" s="108"/>
      <c r="K135" s="108"/>
      <c r="L135" s="109"/>
      <c r="M135" s="70">
        <f t="shared" si="15"/>
        <v>0</v>
      </c>
      <c r="N135" s="70"/>
      <c r="O135" s="70">
        <f t="shared" si="16"/>
        <v>0</v>
      </c>
    </row>
    <row r="136" spans="1:15" ht="13.5" customHeight="1" x14ac:dyDescent="0.15">
      <c r="A136" s="576"/>
      <c r="B136" s="566"/>
      <c r="C136" s="35"/>
      <c r="D136" s="11" t="s">
        <v>166</v>
      </c>
      <c r="E136" s="10" t="s">
        <v>147</v>
      </c>
      <c r="F136" s="14"/>
      <c r="G136" s="107"/>
      <c r="H136" s="108"/>
      <c r="I136" s="108"/>
      <c r="J136" s="108"/>
      <c r="K136" s="108"/>
      <c r="L136" s="109"/>
      <c r="M136" s="70">
        <f t="shared" si="15"/>
        <v>0</v>
      </c>
      <c r="N136" s="70"/>
      <c r="O136" s="70">
        <f t="shared" si="16"/>
        <v>0</v>
      </c>
    </row>
    <row r="137" spans="1:15" ht="13.5" customHeight="1" x14ac:dyDescent="0.15">
      <c r="A137" s="576"/>
      <c r="B137" s="566"/>
      <c r="C137" s="35"/>
      <c r="D137" s="11" t="s">
        <v>169</v>
      </c>
      <c r="E137" s="10" t="s">
        <v>148</v>
      </c>
      <c r="F137" s="14"/>
      <c r="G137" s="107">
        <v>1000</v>
      </c>
      <c r="H137" s="108">
        <v>2500000</v>
      </c>
      <c r="I137" s="108">
        <v>1000</v>
      </c>
      <c r="J137" s="108">
        <v>1000</v>
      </c>
      <c r="K137" s="108">
        <v>2000</v>
      </c>
      <c r="L137" s="109">
        <v>1000</v>
      </c>
      <c r="M137" s="70">
        <f t="shared" si="15"/>
        <v>2506000</v>
      </c>
      <c r="N137" s="70"/>
      <c r="O137" s="70">
        <f t="shared" si="16"/>
        <v>2506000</v>
      </c>
    </row>
    <row r="138" spans="1:15" ht="13.5" customHeight="1" x14ac:dyDescent="0.15">
      <c r="A138" s="576"/>
      <c r="B138" s="566"/>
      <c r="C138" s="35"/>
      <c r="D138" s="11" t="s">
        <v>170</v>
      </c>
      <c r="E138" s="10" t="s">
        <v>149</v>
      </c>
      <c r="F138" s="14"/>
      <c r="G138" s="107"/>
      <c r="H138" s="108"/>
      <c r="I138" s="108"/>
      <c r="J138" s="108"/>
      <c r="K138" s="108"/>
      <c r="L138" s="109"/>
      <c r="M138" s="70">
        <f t="shared" si="15"/>
        <v>0</v>
      </c>
      <c r="N138" s="70"/>
      <c r="O138" s="70">
        <f t="shared" si="16"/>
        <v>0</v>
      </c>
    </row>
    <row r="139" spans="1:15" ht="13.5" customHeight="1" x14ac:dyDescent="0.15">
      <c r="A139" s="576"/>
      <c r="B139" s="566"/>
      <c r="C139" s="35"/>
      <c r="D139" s="11" t="s">
        <v>171</v>
      </c>
      <c r="E139" s="10" t="s">
        <v>150</v>
      </c>
      <c r="F139" s="14"/>
      <c r="G139" s="107"/>
      <c r="H139" s="108"/>
      <c r="I139" s="108"/>
      <c r="J139" s="108"/>
      <c r="K139" s="108"/>
      <c r="L139" s="109"/>
      <c r="M139" s="70">
        <f t="shared" ref="M139:M187" si="27">SUM(G139:L139)</f>
        <v>0</v>
      </c>
      <c r="N139" s="70"/>
      <c r="O139" s="70">
        <f t="shared" ref="O139:O187" si="28">M139+N139</f>
        <v>0</v>
      </c>
    </row>
    <row r="140" spans="1:15" ht="13.5" customHeight="1" x14ac:dyDescent="0.15">
      <c r="A140" s="576"/>
      <c r="B140" s="566"/>
      <c r="C140" s="35"/>
      <c r="D140" s="11" t="s">
        <v>182</v>
      </c>
      <c r="E140" s="10" t="s">
        <v>151</v>
      </c>
      <c r="F140" s="14"/>
      <c r="G140" s="107"/>
      <c r="H140" s="108"/>
      <c r="I140" s="108"/>
      <c r="J140" s="108"/>
      <c r="K140" s="108"/>
      <c r="L140" s="109"/>
      <c r="M140" s="70">
        <f t="shared" si="27"/>
        <v>0</v>
      </c>
      <c r="N140" s="70"/>
      <c r="O140" s="70">
        <f t="shared" si="28"/>
        <v>0</v>
      </c>
    </row>
    <row r="141" spans="1:15" ht="13.5" customHeight="1" x14ac:dyDescent="0.15">
      <c r="A141" s="576"/>
      <c r="B141" s="566"/>
      <c r="C141" s="35"/>
      <c r="D141" s="11" t="s">
        <v>183</v>
      </c>
      <c r="E141" s="10" t="s">
        <v>152</v>
      </c>
      <c r="F141" s="14"/>
      <c r="G141" s="107"/>
      <c r="H141" s="108"/>
      <c r="I141" s="108"/>
      <c r="J141" s="108"/>
      <c r="K141" s="108"/>
      <c r="L141" s="109"/>
      <c r="M141" s="70">
        <f t="shared" si="27"/>
        <v>0</v>
      </c>
      <c r="N141" s="70"/>
      <c r="O141" s="70">
        <f t="shared" si="28"/>
        <v>0</v>
      </c>
    </row>
    <row r="142" spans="1:15" ht="13.5" customHeight="1" x14ac:dyDescent="0.15">
      <c r="A142" s="576"/>
      <c r="B142" s="566"/>
      <c r="C142" s="35"/>
      <c r="D142" s="11" t="s">
        <v>184</v>
      </c>
      <c r="E142" s="10" t="s">
        <v>153</v>
      </c>
      <c r="F142" s="14"/>
      <c r="G142" s="107"/>
      <c r="H142" s="108"/>
      <c r="I142" s="108"/>
      <c r="J142" s="108"/>
      <c r="K142" s="108"/>
      <c r="L142" s="109"/>
      <c r="M142" s="70">
        <f t="shared" si="27"/>
        <v>0</v>
      </c>
      <c r="N142" s="70"/>
      <c r="O142" s="70">
        <f t="shared" si="28"/>
        <v>0</v>
      </c>
    </row>
    <row r="143" spans="1:15" ht="13.5" customHeight="1" x14ac:dyDescent="0.15">
      <c r="A143" s="576"/>
      <c r="B143" s="566"/>
      <c r="C143" s="35"/>
      <c r="D143" s="11" t="s">
        <v>185</v>
      </c>
      <c r="E143" s="10" t="s">
        <v>154</v>
      </c>
      <c r="F143" s="14"/>
      <c r="G143" s="107"/>
      <c r="H143" s="108"/>
      <c r="I143" s="108"/>
      <c r="J143" s="108"/>
      <c r="K143" s="108"/>
      <c r="L143" s="109"/>
      <c r="M143" s="70">
        <f t="shared" si="27"/>
        <v>0</v>
      </c>
      <c r="N143" s="70"/>
      <c r="O143" s="70">
        <f t="shared" si="28"/>
        <v>0</v>
      </c>
    </row>
    <row r="144" spans="1:15" ht="13.5" customHeight="1" x14ac:dyDescent="0.15">
      <c r="A144" s="576"/>
      <c r="B144" s="566"/>
      <c r="C144" s="35"/>
      <c r="D144" s="11" t="s">
        <v>186</v>
      </c>
      <c r="E144" s="10" t="s">
        <v>225</v>
      </c>
      <c r="F144" s="14"/>
      <c r="G144" s="107"/>
      <c r="H144" s="108">
        <v>1000</v>
      </c>
      <c r="I144" s="108"/>
      <c r="J144" s="108"/>
      <c r="K144" s="108"/>
      <c r="L144" s="109"/>
      <c r="M144" s="70">
        <f t="shared" si="27"/>
        <v>1000</v>
      </c>
      <c r="N144" s="70"/>
      <c r="O144" s="70">
        <f t="shared" si="28"/>
        <v>1000</v>
      </c>
    </row>
    <row r="145" spans="1:15" ht="13.5" customHeight="1" x14ac:dyDescent="0.15">
      <c r="A145" s="576"/>
      <c r="B145" s="566"/>
      <c r="C145" s="37" t="s">
        <v>176</v>
      </c>
      <c r="D145" s="12" t="s">
        <v>29</v>
      </c>
      <c r="E145" s="9"/>
      <c r="F145" s="14"/>
      <c r="G145" s="107"/>
      <c r="H145" s="108"/>
      <c r="I145" s="108"/>
      <c r="J145" s="108"/>
      <c r="K145" s="108"/>
      <c r="L145" s="109"/>
      <c r="M145" s="70">
        <f t="shared" si="27"/>
        <v>0</v>
      </c>
      <c r="N145" s="70"/>
      <c r="O145" s="70">
        <f t="shared" si="28"/>
        <v>0</v>
      </c>
    </row>
    <row r="146" spans="1:15" ht="13.5" customHeight="1" x14ac:dyDescent="0.15">
      <c r="A146" s="576"/>
      <c r="B146" s="566"/>
      <c r="C146" s="37" t="s">
        <v>178</v>
      </c>
      <c r="D146" s="12" t="s">
        <v>30</v>
      </c>
      <c r="E146" s="9"/>
      <c r="F146" s="14"/>
      <c r="G146" s="107"/>
      <c r="H146" s="108"/>
      <c r="I146" s="108"/>
      <c r="J146" s="108"/>
      <c r="K146" s="108"/>
      <c r="L146" s="109"/>
      <c r="M146" s="70">
        <f t="shared" si="27"/>
        <v>0</v>
      </c>
      <c r="N146" s="70"/>
      <c r="O146" s="70">
        <f t="shared" si="28"/>
        <v>0</v>
      </c>
    </row>
    <row r="147" spans="1:15" ht="13.5" customHeight="1" thickBot="1" x14ac:dyDescent="0.2">
      <c r="A147" s="576"/>
      <c r="B147" s="566"/>
      <c r="C147" s="34" t="s">
        <v>179</v>
      </c>
      <c r="D147" s="13" t="s">
        <v>31</v>
      </c>
      <c r="E147" s="20"/>
      <c r="F147" s="17"/>
      <c r="G147" s="113"/>
      <c r="H147" s="114"/>
      <c r="I147" s="114"/>
      <c r="J147" s="114"/>
      <c r="K147" s="114"/>
      <c r="L147" s="115"/>
      <c r="M147" s="71">
        <f t="shared" si="27"/>
        <v>0</v>
      </c>
      <c r="N147" s="71"/>
      <c r="O147" s="71">
        <f t="shared" si="28"/>
        <v>0</v>
      </c>
    </row>
    <row r="148" spans="1:15" ht="13.5" customHeight="1" thickTop="1" thickBot="1" x14ac:dyDescent="0.2">
      <c r="A148" s="576"/>
      <c r="B148" s="568"/>
      <c r="C148" s="558" t="s">
        <v>32</v>
      </c>
      <c r="D148" s="559"/>
      <c r="E148" s="559"/>
      <c r="F148" s="559"/>
      <c r="G148" s="125">
        <f t="shared" ref="G148:L148" si="29">G132+G133+G145+G146+G147</f>
        <v>1000</v>
      </c>
      <c r="H148" s="126">
        <f t="shared" si="29"/>
        <v>19361000</v>
      </c>
      <c r="I148" s="126">
        <f t="shared" si="29"/>
        <v>1000</v>
      </c>
      <c r="J148" s="126">
        <f t="shared" si="29"/>
        <v>1000</v>
      </c>
      <c r="K148" s="126">
        <f t="shared" si="29"/>
        <v>5045000</v>
      </c>
      <c r="L148" s="127">
        <f t="shared" si="29"/>
        <v>1334000</v>
      </c>
      <c r="M148" s="73">
        <f t="shared" si="27"/>
        <v>25743000</v>
      </c>
      <c r="N148" s="73"/>
      <c r="O148" s="73">
        <f t="shared" si="28"/>
        <v>25743000</v>
      </c>
    </row>
    <row r="149" spans="1:15" ht="13.5" customHeight="1" thickTop="1" x14ac:dyDescent="0.15">
      <c r="A149" s="577"/>
      <c r="B149" s="51" t="s">
        <v>33</v>
      </c>
      <c r="C149" s="52"/>
      <c r="D149" s="52"/>
      <c r="E149" s="52"/>
      <c r="F149" s="52"/>
      <c r="G149" s="128">
        <f t="shared" ref="G149:L149" si="30">G131-G148</f>
        <v>0</v>
      </c>
      <c r="H149" s="129">
        <f t="shared" si="30"/>
        <v>-6430000</v>
      </c>
      <c r="I149" s="129">
        <f t="shared" si="30"/>
        <v>0</v>
      </c>
      <c r="J149" s="129">
        <f t="shared" si="30"/>
        <v>0</v>
      </c>
      <c r="K149" s="129">
        <f t="shared" si="30"/>
        <v>-5044000</v>
      </c>
      <c r="L149" s="130">
        <f t="shared" si="30"/>
        <v>-1333000</v>
      </c>
      <c r="M149" s="72">
        <f t="shared" si="27"/>
        <v>-12807000</v>
      </c>
      <c r="N149" s="72"/>
      <c r="O149" s="72">
        <f t="shared" si="28"/>
        <v>-12807000</v>
      </c>
    </row>
    <row r="150" spans="1:15" ht="13.5" customHeight="1" x14ac:dyDescent="0.15">
      <c r="A150" s="565" t="s">
        <v>34</v>
      </c>
      <c r="B150" s="565" t="s">
        <v>2</v>
      </c>
      <c r="C150" s="44" t="s">
        <v>162</v>
      </c>
      <c r="D150" s="23" t="s">
        <v>35</v>
      </c>
      <c r="E150" s="18"/>
      <c r="F150" s="19"/>
      <c r="G150" s="119"/>
      <c r="H150" s="120"/>
      <c r="I150" s="120"/>
      <c r="J150" s="120"/>
      <c r="K150" s="120"/>
      <c r="L150" s="121"/>
      <c r="M150" s="69">
        <f t="shared" si="27"/>
        <v>0</v>
      </c>
      <c r="N150" s="69"/>
      <c r="O150" s="69">
        <f t="shared" si="28"/>
        <v>0</v>
      </c>
    </row>
    <row r="151" spans="1:15" ht="13.5" customHeight="1" x14ac:dyDescent="0.15">
      <c r="A151" s="566"/>
      <c r="B151" s="566"/>
      <c r="C151" s="37" t="s">
        <v>173</v>
      </c>
      <c r="D151" s="12" t="s">
        <v>36</v>
      </c>
      <c r="E151" s="9"/>
      <c r="F151" s="14"/>
      <c r="G151" s="107"/>
      <c r="H151" s="108"/>
      <c r="I151" s="108"/>
      <c r="J151" s="108"/>
      <c r="K151" s="108"/>
      <c r="L151" s="109"/>
      <c r="M151" s="70">
        <f t="shared" si="27"/>
        <v>0</v>
      </c>
      <c r="N151" s="70"/>
      <c r="O151" s="70">
        <f t="shared" si="28"/>
        <v>0</v>
      </c>
    </row>
    <row r="152" spans="1:15" ht="13.5" customHeight="1" x14ac:dyDescent="0.15">
      <c r="A152" s="566"/>
      <c r="B152" s="566"/>
      <c r="C152" s="37" t="s">
        <v>176</v>
      </c>
      <c r="D152" s="12" t="s">
        <v>37</v>
      </c>
      <c r="E152" s="9"/>
      <c r="F152" s="14"/>
      <c r="G152" s="107"/>
      <c r="H152" s="108"/>
      <c r="I152" s="108"/>
      <c r="J152" s="108"/>
      <c r="K152" s="108"/>
      <c r="L152" s="109"/>
      <c r="M152" s="70">
        <f t="shared" si="27"/>
        <v>0</v>
      </c>
      <c r="N152" s="70"/>
      <c r="O152" s="70">
        <f t="shared" si="28"/>
        <v>0</v>
      </c>
    </row>
    <row r="153" spans="1:15" ht="13.5" customHeight="1" x14ac:dyDescent="0.15">
      <c r="A153" s="566"/>
      <c r="B153" s="566"/>
      <c r="C153" s="37" t="s">
        <v>178</v>
      </c>
      <c r="D153" s="12" t="s">
        <v>38</v>
      </c>
      <c r="E153" s="9"/>
      <c r="F153" s="14"/>
      <c r="G153" s="107"/>
      <c r="H153" s="108"/>
      <c r="I153" s="108"/>
      <c r="J153" s="108"/>
      <c r="K153" s="108"/>
      <c r="L153" s="109"/>
      <c r="M153" s="70">
        <f t="shared" si="27"/>
        <v>0</v>
      </c>
      <c r="N153" s="70"/>
      <c r="O153" s="70">
        <f t="shared" si="28"/>
        <v>0</v>
      </c>
    </row>
    <row r="154" spans="1:15" ht="13.5" customHeight="1" x14ac:dyDescent="0.15">
      <c r="A154" s="566"/>
      <c r="B154" s="566"/>
      <c r="C154" s="34" t="s">
        <v>179</v>
      </c>
      <c r="D154" s="12" t="s">
        <v>39</v>
      </c>
      <c r="E154" s="9"/>
      <c r="F154" s="14"/>
      <c r="G154" s="107">
        <f t="shared" ref="G154:L154" si="31">G155+G156+G157</f>
        <v>0</v>
      </c>
      <c r="H154" s="108">
        <f t="shared" si="31"/>
        <v>2500000</v>
      </c>
      <c r="I154" s="108">
        <f t="shared" si="31"/>
        <v>0</v>
      </c>
      <c r="J154" s="108">
        <f t="shared" si="31"/>
        <v>0</v>
      </c>
      <c r="K154" s="108">
        <f t="shared" si="31"/>
        <v>1000</v>
      </c>
      <c r="L154" s="109">
        <f t="shared" si="31"/>
        <v>1000</v>
      </c>
      <c r="M154" s="70">
        <f t="shared" si="27"/>
        <v>2502000</v>
      </c>
      <c r="N154" s="70"/>
      <c r="O154" s="70">
        <f t="shared" si="28"/>
        <v>2502000</v>
      </c>
    </row>
    <row r="155" spans="1:15" ht="13.5" customHeight="1" x14ac:dyDescent="0.15">
      <c r="A155" s="566"/>
      <c r="B155" s="566"/>
      <c r="C155" s="35"/>
      <c r="D155" s="11" t="s">
        <v>163</v>
      </c>
      <c r="E155" s="10" t="s">
        <v>156</v>
      </c>
      <c r="F155" s="14"/>
      <c r="G155" s="107"/>
      <c r="H155" s="108"/>
      <c r="I155" s="108"/>
      <c r="J155" s="108"/>
      <c r="K155" s="108"/>
      <c r="L155" s="109"/>
      <c r="M155" s="70">
        <f t="shared" si="27"/>
        <v>0</v>
      </c>
      <c r="N155" s="70"/>
      <c r="O155" s="70">
        <f t="shared" si="28"/>
        <v>0</v>
      </c>
    </row>
    <row r="156" spans="1:15" ht="13.5" customHeight="1" x14ac:dyDescent="0.15">
      <c r="A156" s="566"/>
      <c r="B156" s="566"/>
      <c r="C156" s="35"/>
      <c r="D156" s="11" t="s">
        <v>200</v>
      </c>
      <c r="E156" s="10" t="s">
        <v>157</v>
      </c>
      <c r="F156" s="14"/>
      <c r="G156" s="107"/>
      <c r="H156" s="108"/>
      <c r="I156" s="108"/>
      <c r="J156" s="108"/>
      <c r="K156" s="108"/>
      <c r="L156" s="109"/>
      <c r="M156" s="70">
        <f t="shared" si="27"/>
        <v>0</v>
      </c>
      <c r="N156" s="70"/>
      <c r="O156" s="70">
        <f t="shared" si="28"/>
        <v>0</v>
      </c>
    </row>
    <row r="157" spans="1:15" ht="13.5" customHeight="1" x14ac:dyDescent="0.15">
      <c r="A157" s="566"/>
      <c r="B157" s="566"/>
      <c r="C157" s="35"/>
      <c r="D157" s="11" t="s">
        <v>167</v>
      </c>
      <c r="E157" s="10" t="s">
        <v>224</v>
      </c>
      <c r="F157" s="14"/>
      <c r="G157" s="107"/>
      <c r="H157" s="108">
        <v>2500000</v>
      </c>
      <c r="I157" s="108"/>
      <c r="J157" s="108"/>
      <c r="K157" s="108">
        <v>1000</v>
      </c>
      <c r="L157" s="109">
        <v>1000</v>
      </c>
      <c r="M157" s="70">
        <f t="shared" si="27"/>
        <v>2502000</v>
      </c>
      <c r="N157" s="70"/>
      <c r="O157" s="70">
        <f t="shared" si="28"/>
        <v>2502000</v>
      </c>
    </row>
    <row r="158" spans="1:15" ht="13.5" customHeight="1" x14ac:dyDescent="0.15">
      <c r="A158" s="566"/>
      <c r="B158" s="566"/>
      <c r="C158" s="37" t="s">
        <v>181</v>
      </c>
      <c r="D158" s="12" t="s">
        <v>40</v>
      </c>
      <c r="E158" s="9"/>
      <c r="F158" s="14"/>
      <c r="G158" s="107"/>
      <c r="H158" s="108"/>
      <c r="I158" s="108"/>
      <c r="J158" s="108"/>
      <c r="K158" s="108"/>
      <c r="L158" s="109"/>
      <c r="M158" s="70">
        <f t="shared" si="27"/>
        <v>0</v>
      </c>
      <c r="N158" s="70"/>
      <c r="O158" s="70">
        <f t="shared" si="28"/>
        <v>0</v>
      </c>
    </row>
    <row r="159" spans="1:15" ht="13.5" customHeight="1" x14ac:dyDescent="0.15">
      <c r="A159" s="566"/>
      <c r="B159" s="566"/>
      <c r="C159" s="37" t="s">
        <v>201</v>
      </c>
      <c r="D159" s="12" t="s">
        <v>41</v>
      </c>
      <c r="E159" s="9"/>
      <c r="F159" s="14"/>
      <c r="G159" s="107"/>
      <c r="H159" s="108"/>
      <c r="I159" s="108"/>
      <c r="J159" s="108"/>
      <c r="K159" s="108"/>
      <c r="L159" s="109"/>
      <c r="M159" s="70">
        <f t="shared" si="27"/>
        <v>0</v>
      </c>
      <c r="N159" s="70"/>
      <c r="O159" s="70">
        <f t="shared" si="28"/>
        <v>0</v>
      </c>
    </row>
    <row r="160" spans="1:15" ht="13.5" customHeight="1" x14ac:dyDescent="0.15">
      <c r="A160" s="566"/>
      <c r="B160" s="566"/>
      <c r="C160" s="37" t="s">
        <v>204</v>
      </c>
      <c r="D160" s="12" t="s">
        <v>42</v>
      </c>
      <c r="E160" s="9"/>
      <c r="F160" s="14"/>
      <c r="G160" s="107"/>
      <c r="H160" s="108"/>
      <c r="I160" s="108"/>
      <c r="J160" s="108"/>
      <c r="K160" s="108"/>
      <c r="L160" s="109"/>
      <c r="M160" s="70">
        <f t="shared" si="27"/>
        <v>0</v>
      </c>
      <c r="N160" s="70"/>
      <c r="O160" s="70">
        <f t="shared" si="28"/>
        <v>0</v>
      </c>
    </row>
    <row r="161" spans="1:15" ht="13.5" customHeight="1" x14ac:dyDescent="0.15">
      <c r="A161" s="566"/>
      <c r="B161" s="566"/>
      <c r="C161" s="37" t="s">
        <v>205</v>
      </c>
      <c r="D161" s="12" t="s">
        <v>43</v>
      </c>
      <c r="E161" s="9"/>
      <c r="F161" s="14"/>
      <c r="G161" s="107"/>
      <c r="H161" s="108"/>
      <c r="I161" s="108"/>
      <c r="J161" s="108"/>
      <c r="K161" s="108"/>
      <c r="L161" s="109"/>
      <c r="M161" s="70">
        <f t="shared" si="27"/>
        <v>0</v>
      </c>
      <c r="N161" s="70"/>
      <c r="O161" s="70">
        <f t="shared" si="28"/>
        <v>0</v>
      </c>
    </row>
    <row r="162" spans="1:15" ht="13.5" customHeight="1" x14ac:dyDescent="0.15">
      <c r="A162" s="566"/>
      <c r="B162" s="566"/>
      <c r="C162" s="37" t="s">
        <v>206</v>
      </c>
      <c r="D162" s="12" t="s">
        <v>44</v>
      </c>
      <c r="E162" s="9"/>
      <c r="F162" s="14"/>
      <c r="G162" s="107"/>
      <c r="H162" s="108"/>
      <c r="I162" s="108"/>
      <c r="J162" s="108"/>
      <c r="K162" s="108"/>
      <c r="L162" s="109"/>
      <c r="M162" s="70">
        <f t="shared" si="27"/>
        <v>0</v>
      </c>
      <c r="N162" s="70"/>
      <c r="O162" s="70">
        <f t="shared" si="28"/>
        <v>0</v>
      </c>
    </row>
    <row r="163" spans="1:15" ht="13.5" customHeight="1" x14ac:dyDescent="0.15">
      <c r="A163" s="566"/>
      <c r="B163" s="566"/>
      <c r="C163" s="37" t="s">
        <v>207</v>
      </c>
      <c r="D163" s="12" t="s">
        <v>45</v>
      </c>
      <c r="E163" s="9"/>
      <c r="F163" s="14"/>
      <c r="G163" s="107"/>
      <c r="H163" s="108"/>
      <c r="I163" s="108"/>
      <c r="J163" s="108"/>
      <c r="K163" s="108"/>
      <c r="L163" s="109"/>
      <c r="M163" s="70">
        <f t="shared" si="27"/>
        <v>0</v>
      </c>
      <c r="N163" s="70"/>
      <c r="O163" s="70">
        <f t="shared" si="28"/>
        <v>0</v>
      </c>
    </row>
    <row r="164" spans="1:15" ht="13.5" customHeight="1" x14ac:dyDescent="0.15">
      <c r="A164" s="566"/>
      <c r="B164" s="566"/>
      <c r="C164" s="37" t="s">
        <v>208</v>
      </c>
      <c r="D164" s="12" t="s">
        <v>46</v>
      </c>
      <c r="E164" s="9"/>
      <c r="F164" s="14"/>
      <c r="G164" s="107">
        <v>2600000</v>
      </c>
      <c r="H164" s="108"/>
      <c r="I164" s="108">
        <v>1000</v>
      </c>
      <c r="J164" s="108">
        <v>4000000</v>
      </c>
      <c r="K164" s="108"/>
      <c r="L164" s="109"/>
      <c r="M164" s="70">
        <f t="shared" si="27"/>
        <v>6601000</v>
      </c>
      <c r="N164" s="70"/>
      <c r="O164" s="70">
        <f t="shared" si="28"/>
        <v>6601000</v>
      </c>
    </row>
    <row r="165" spans="1:15" ht="13.5" customHeight="1" thickBot="1" x14ac:dyDescent="0.2">
      <c r="A165" s="566"/>
      <c r="B165" s="566"/>
      <c r="C165" s="34" t="s">
        <v>209</v>
      </c>
      <c r="D165" s="12" t="s">
        <v>47</v>
      </c>
      <c r="E165" s="9"/>
      <c r="F165" s="14"/>
      <c r="G165" s="107"/>
      <c r="H165" s="108"/>
      <c r="I165" s="108"/>
      <c r="J165" s="108"/>
      <c r="K165" s="108"/>
      <c r="L165" s="109"/>
      <c r="M165" s="70">
        <f t="shared" si="27"/>
        <v>0</v>
      </c>
      <c r="N165" s="70"/>
      <c r="O165" s="70">
        <f t="shared" si="28"/>
        <v>0</v>
      </c>
    </row>
    <row r="166" spans="1:15" ht="13.5" customHeight="1" thickTop="1" x14ac:dyDescent="0.15">
      <c r="A166" s="566"/>
      <c r="B166" s="567"/>
      <c r="C166" s="556" t="s">
        <v>48</v>
      </c>
      <c r="D166" s="557"/>
      <c r="E166" s="557"/>
      <c r="F166" s="557"/>
      <c r="G166" s="116">
        <f t="shared" ref="G166:L166" si="32">G150+G151+G152+G153+G154+G158+G159+G160+G161+G162+G163+G164+G165</f>
        <v>2600000</v>
      </c>
      <c r="H166" s="117">
        <f t="shared" si="32"/>
        <v>2500000</v>
      </c>
      <c r="I166" s="117">
        <f t="shared" si="32"/>
        <v>1000</v>
      </c>
      <c r="J166" s="117">
        <f t="shared" si="32"/>
        <v>4000000</v>
      </c>
      <c r="K166" s="117">
        <f t="shared" si="32"/>
        <v>1000</v>
      </c>
      <c r="L166" s="118">
        <f t="shared" si="32"/>
        <v>1000</v>
      </c>
      <c r="M166" s="72">
        <f t="shared" si="27"/>
        <v>9103000</v>
      </c>
      <c r="N166" s="72"/>
      <c r="O166" s="72">
        <f t="shared" si="28"/>
        <v>9103000</v>
      </c>
    </row>
    <row r="167" spans="1:15" ht="13.5" customHeight="1" x14ac:dyDescent="0.15">
      <c r="A167" s="566"/>
      <c r="B167" s="565" t="s">
        <v>10</v>
      </c>
      <c r="C167" s="48" t="s">
        <v>162</v>
      </c>
      <c r="D167" s="23" t="s">
        <v>49</v>
      </c>
      <c r="E167" s="18"/>
      <c r="F167" s="19"/>
      <c r="G167" s="119"/>
      <c r="H167" s="120"/>
      <c r="I167" s="120"/>
      <c r="J167" s="120"/>
      <c r="K167" s="120"/>
      <c r="L167" s="121"/>
      <c r="M167" s="69">
        <f t="shared" si="27"/>
        <v>0</v>
      </c>
      <c r="N167" s="69"/>
      <c r="O167" s="69">
        <f t="shared" si="28"/>
        <v>0</v>
      </c>
    </row>
    <row r="168" spans="1:15" ht="13.5" customHeight="1" x14ac:dyDescent="0.15">
      <c r="A168" s="566"/>
      <c r="B168" s="566"/>
      <c r="C168" s="38" t="s">
        <v>172</v>
      </c>
      <c r="D168" s="12" t="s">
        <v>50</v>
      </c>
      <c r="E168" s="9"/>
      <c r="F168" s="14"/>
      <c r="G168" s="107"/>
      <c r="H168" s="108"/>
      <c r="I168" s="108"/>
      <c r="J168" s="108"/>
      <c r="K168" s="108"/>
      <c r="L168" s="109"/>
      <c r="M168" s="70">
        <f t="shared" si="27"/>
        <v>0</v>
      </c>
      <c r="N168" s="70"/>
      <c r="O168" s="70">
        <f t="shared" si="28"/>
        <v>0</v>
      </c>
    </row>
    <row r="169" spans="1:15" ht="13.5" customHeight="1" x14ac:dyDescent="0.15">
      <c r="A169" s="566"/>
      <c r="B169" s="566"/>
      <c r="C169" s="37" t="s">
        <v>175</v>
      </c>
      <c r="D169" s="12" t="s">
        <v>51</v>
      </c>
      <c r="E169" s="9"/>
      <c r="F169" s="14"/>
      <c r="G169" s="107"/>
      <c r="H169" s="108"/>
      <c r="I169" s="108"/>
      <c r="J169" s="108"/>
      <c r="K169" s="108"/>
      <c r="L169" s="109"/>
      <c r="M169" s="70">
        <f t="shared" si="27"/>
        <v>0</v>
      </c>
      <c r="N169" s="70"/>
      <c r="O169" s="70">
        <f t="shared" si="28"/>
        <v>0</v>
      </c>
    </row>
    <row r="170" spans="1:15" ht="13.5" customHeight="1" x14ac:dyDescent="0.15">
      <c r="A170" s="566"/>
      <c r="B170" s="566"/>
      <c r="C170" s="38" t="s">
        <v>177</v>
      </c>
      <c r="D170" s="12" t="s">
        <v>52</v>
      </c>
      <c r="E170" s="9"/>
      <c r="F170" s="14"/>
      <c r="G170" s="107">
        <f t="shared" ref="G170:L170" si="33">G171+G172+G173</f>
        <v>1000</v>
      </c>
      <c r="H170" s="108">
        <f t="shared" si="33"/>
        <v>3300000</v>
      </c>
      <c r="I170" s="108">
        <f t="shared" si="33"/>
        <v>2000000</v>
      </c>
      <c r="J170" s="108">
        <f t="shared" si="33"/>
        <v>1000</v>
      </c>
      <c r="K170" s="108">
        <f t="shared" si="33"/>
        <v>0</v>
      </c>
      <c r="L170" s="109">
        <f t="shared" si="33"/>
        <v>500000</v>
      </c>
      <c r="M170" s="70">
        <f t="shared" si="27"/>
        <v>5802000</v>
      </c>
      <c r="N170" s="70"/>
      <c r="O170" s="70">
        <f t="shared" si="28"/>
        <v>5802000</v>
      </c>
    </row>
    <row r="171" spans="1:15" ht="13.5" customHeight="1" x14ac:dyDescent="0.15">
      <c r="A171" s="566"/>
      <c r="B171" s="566"/>
      <c r="C171" s="35"/>
      <c r="D171" s="11" t="s">
        <v>163</v>
      </c>
      <c r="E171" s="10" t="s">
        <v>159</v>
      </c>
      <c r="F171" s="14"/>
      <c r="G171" s="107"/>
      <c r="H171" s="108"/>
      <c r="I171" s="108"/>
      <c r="J171" s="108"/>
      <c r="K171" s="108"/>
      <c r="L171" s="109"/>
      <c r="M171" s="70">
        <f t="shared" si="27"/>
        <v>0</v>
      </c>
      <c r="N171" s="70"/>
      <c r="O171" s="70">
        <f t="shared" si="28"/>
        <v>0</v>
      </c>
    </row>
    <row r="172" spans="1:15" ht="13.5" customHeight="1" x14ac:dyDescent="0.15">
      <c r="A172" s="566"/>
      <c r="B172" s="566"/>
      <c r="C172" s="35"/>
      <c r="D172" s="11" t="s">
        <v>200</v>
      </c>
      <c r="E172" s="10" t="s">
        <v>160</v>
      </c>
      <c r="F172" s="14"/>
      <c r="G172" s="107"/>
      <c r="H172" s="108"/>
      <c r="I172" s="108"/>
      <c r="J172" s="108"/>
      <c r="K172" s="108"/>
      <c r="L172" s="109"/>
      <c r="M172" s="70">
        <f t="shared" si="27"/>
        <v>0</v>
      </c>
      <c r="N172" s="70"/>
      <c r="O172" s="70">
        <f t="shared" si="28"/>
        <v>0</v>
      </c>
    </row>
    <row r="173" spans="1:15" ht="13.5" customHeight="1" x14ac:dyDescent="0.15">
      <c r="A173" s="566"/>
      <c r="B173" s="566"/>
      <c r="C173" s="35"/>
      <c r="D173" s="11" t="s">
        <v>167</v>
      </c>
      <c r="E173" s="10" t="s">
        <v>223</v>
      </c>
      <c r="F173" s="14"/>
      <c r="G173" s="107">
        <v>1000</v>
      </c>
      <c r="H173" s="108">
        <v>3300000</v>
      </c>
      <c r="I173" s="108">
        <v>2000000</v>
      </c>
      <c r="J173" s="108">
        <v>1000</v>
      </c>
      <c r="K173" s="108"/>
      <c r="L173" s="109">
        <v>500000</v>
      </c>
      <c r="M173" s="70">
        <f t="shared" si="27"/>
        <v>5802000</v>
      </c>
      <c r="N173" s="70"/>
      <c r="O173" s="70">
        <f t="shared" si="28"/>
        <v>5802000</v>
      </c>
    </row>
    <row r="174" spans="1:15" ht="13.5" customHeight="1" x14ac:dyDescent="0.15">
      <c r="A174" s="566"/>
      <c r="B174" s="566"/>
      <c r="C174" s="37" t="s">
        <v>179</v>
      </c>
      <c r="D174" s="12" t="s">
        <v>53</v>
      </c>
      <c r="E174" s="9"/>
      <c r="F174" s="14"/>
      <c r="G174" s="107"/>
      <c r="H174" s="108"/>
      <c r="I174" s="108"/>
      <c r="J174" s="108"/>
      <c r="K174" s="108"/>
      <c r="L174" s="109"/>
      <c r="M174" s="70">
        <f t="shared" si="27"/>
        <v>0</v>
      </c>
      <c r="N174" s="70"/>
      <c r="O174" s="70">
        <f t="shared" si="28"/>
        <v>0</v>
      </c>
    </row>
    <row r="175" spans="1:15" ht="13.5" customHeight="1" x14ac:dyDescent="0.15">
      <c r="A175" s="566"/>
      <c r="B175" s="566"/>
      <c r="C175" s="37" t="s">
        <v>180</v>
      </c>
      <c r="D175" s="12" t="s">
        <v>54</v>
      </c>
      <c r="E175" s="9"/>
      <c r="F175" s="14"/>
      <c r="G175" s="107"/>
      <c r="H175" s="108"/>
      <c r="I175" s="108"/>
      <c r="J175" s="108"/>
      <c r="K175" s="108"/>
      <c r="L175" s="109"/>
      <c r="M175" s="70">
        <f t="shared" si="27"/>
        <v>0</v>
      </c>
      <c r="N175" s="70"/>
      <c r="O175" s="70">
        <f t="shared" si="28"/>
        <v>0</v>
      </c>
    </row>
    <row r="176" spans="1:15" ht="13.5" customHeight="1" x14ac:dyDescent="0.15">
      <c r="A176" s="566"/>
      <c r="B176" s="566"/>
      <c r="C176" s="37" t="s">
        <v>201</v>
      </c>
      <c r="D176" s="12" t="s">
        <v>55</v>
      </c>
      <c r="E176" s="9"/>
      <c r="F176" s="14"/>
      <c r="G176" s="107"/>
      <c r="H176" s="108"/>
      <c r="I176" s="108"/>
      <c r="J176" s="108"/>
      <c r="K176" s="108"/>
      <c r="L176" s="109"/>
      <c r="M176" s="70">
        <f t="shared" si="27"/>
        <v>0</v>
      </c>
      <c r="N176" s="70"/>
      <c r="O176" s="70">
        <f t="shared" si="28"/>
        <v>0</v>
      </c>
    </row>
    <row r="177" spans="1:15" ht="13.5" customHeight="1" x14ac:dyDescent="0.15">
      <c r="A177" s="566"/>
      <c r="B177" s="566"/>
      <c r="C177" s="37" t="s">
        <v>204</v>
      </c>
      <c r="D177" s="12" t="s">
        <v>56</v>
      </c>
      <c r="E177" s="9"/>
      <c r="F177" s="14"/>
      <c r="G177" s="107"/>
      <c r="H177" s="108"/>
      <c r="I177" s="108"/>
      <c r="J177" s="108"/>
      <c r="K177" s="108"/>
      <c r="L177" s="109"/>
      <c r="M177" s="70">
        <f t="shared" si="27"/>
        <v>0</v>
      </c>
      <c r="N177" s="70"/>
      <c r="O177" s="70">
        <f t="shared" si="28"/>
        <v>0</v>
      </c>
    </row>
    <row r="178" spans="1:15" ht="13.5" customHeight="1" x14ac:dyDescent="0.15">
      <c r="A178" s="566"/>
      <c r="B178" s="566"/>
      <c r="C178" s="37" t="s">
        <v>205</v>
      </c>
      <c r="D178" s="12" t="s">
        <v>57</v>
      </c>
      <c r="E178" s="9"/>
      <c r="F178" s="14"/>
      <c r="G178" s="107"/>
      <c r="H178" s="108"/>
      <c r="I178" s="108"/>
      <c r="J178" s="108"/>
      <c r="K178" s="108"/>
      <c r="L178" s="109"/>
      <c r="M178" s="70">
        <f t="shared" si="27"/>
        <v>0</v>
      </c>
      <c r="N178" s="70"/>
      <c r="O178" s="70">
        <f t="shared" si="28"/>
        <v>0</v>
      </c>
    </row>
    <row r="179" spans="1:15" ht="13.5" customHeight="1" x14ac:dyDescent="0.15">
      <c r="A179" s="566"/>
      <c r="B179" s="566"/>
      <c r="C179" s="37" t="s">
        <v>206</v>
      </c>
      <c r="D179" s="12" t="s">
        <v>58</v>
      </c>
      <c r="E179" s="9"/>
      <c r="F179" s="14"/>
      <c r="G179" s="107"/>
      <c r="H179" s="108"/>
      <c r="I179" s="108"/>
      <c r="J179" s="108"/>
      <c r="K179" s="108"/>
      <c r="L179" s="109"/>
      <c r="M179" s="70">
        <f t="shared" si="27"/>
        <v>0</v>
      </c>
      <c r="N179" s="70"/>
      <c r="O179" s="70">
        <f t="shared" si="28"/>
        <v>0</v>
      </c>
    </row>
    <row r="180" spans="1:15" ht="13.5" customHeight="1" x14ac:dyDescent="0.15">
      <c r="A180" s="566"/>
      <c r="B180" s="566"/>
      <c r="C180" s="37" t="s">
        <v>207</v>
      </c>
      <c r="D180" s="12" t="s">
        <v>59</v>
      </c>
      <c r="E180" s="9"/>
      <c r="F180" s="14"/>
      <c r="G180" s="107"/>
      <c r="H180" s="108">
        <v>6600000</v>
      </c>
      <c r="I180" s="108"/>
      <c r="J180" s="108">
        <v>1000</v>
      </c>
      <c r="K180" s="108"/>
      <c r="L180" s="109"/>
      <c r="M180" s="70">
        <f t="shared" si="27"/>
        <v>6601000</v>
      </c>
      <c r="N180" s="70"/>
      <c r="O180" s="70">
        <f t="shared" si="28"/>
        <v>6601000</v>
      </c>
    </row>
    <row r="181" spans="1:15" ht="13.5" customHeight="1" thickBot="1" x14ac:dyDescent="0.2">
      <c r="A181" s="566"/>
      <c r="B181" s="566"/>
      <c r="C181" s="38" t="s">
        <v>208</v>
      </c>
      <c r="D181" s="13" t="s">
        <v>60</v>
      </c>
      <c r="E181" s="20"/>
      <c r="F181" s="17"/>
      <c r="G181" s="113"/>
      <c r="H181" s="114">
        <v>1000</v>
      </c>
      <c r="I181" s="114">
        <v>1000</v>
      </c>
      <c r="J181" s="114">
        <v>1000</v>
      </c>
      <c r="K181" s="114"/>
      <c r="L181" s="115"/>
      <c r="M181" s="71">
        <f t="shared" si="27"/>
        <v>3000</v>
      </c>
      <c r="N181" s="71"/>
      <c r="O181" s="71">
        <f t="shared" si="28"/>
        <v>3000</v>
      </c>
    </row>
    <row r="182" spans="1:15" ht="13.5" customHeight="1" thickTop="1" thickBot="1" x14ac:dyDescent="0.2">
      <c r="A182" s="566"/>
      <c r="B182" s="568"/>
      <c r="C182" s="558" t="s">
        <v>61</v>
      </c>
      <c r="D182" s="559"/>
      <c r="E182" s="559"/>
      <c r="F182" s="559"/>
      <c r="G182" s="125">
        <f t="shared" ref="G182:L182" si="34">G167+G168+G169+G170+G174+G175+G176+G177+G178+G179+G180+G181</f>
        <v>1000</v>
      </c>
      <c r="H182" s="126">
        <f t="shared" si="34"/>
        <v>9901000</v>
      </c>
      <c r="I182" s="126">
        <f t="shared" si="34"/>
        <v>2001000</v>
      </c>
      <c r="J182" s="126">
        <f t="shared" si="34"/>
        <v>3000</v>
      </c>
      <c r="K182" s="126">
        <f t="shared" si="34"/>
        <v>0</v>
      </c>
      <c r="L182" s="127">
        <f t="shared" si="34"/>
        <v>500000</v>
      </c>
      <c r="M182" s="73">
        <f t="shared" si="27"/>
        <v>12406000</v>
      </c>
      <c r="N182" s="73"/>
      <c r="O182" s="73">
        <f t="shared" si="28"/>
        <v>12406000</v>
      </c>
    </row>
    <row r="183" spans="1:15" ht="13.5" customHeight="1" thickTop="1" x14ac:dyDescent="0.15">
      <c r="A183" s="567"/>
      <c r="B183" s="571" t="s">
        <v>62</v>
      </c>
      <c r="C183" s="572"/>
      <c r="D183" s="572"/>
      <c r="E183" s="572"/>
      <c r="F183" s="572"/>
      <c r="G183" s="128">
        <f t="shared" ref="G183:L183" si="35">G166-G182</f>
        <v>2599000</v>
      </c>
      <c r="H183" s="129">
        <f t="shared" si="35"/>
        <v>-7401000</v>
      </c>
      <c r="I183" s="129">
        <f t="shared" si="35"/>
        <v>-2000000</v>
      </c>
      <c r="J183" s="129">
        <f t="shared" si="35"/>
        <v>3997000</v>
      </c>
      <c r="K183" s="129">
        <f t="shared" si="35"/>
        <v>1000</v>
      </c>
      <c r="L183" s="130">
        <f t="shared" si="35"/>
        <v>-499000</v>
      </c>
      <c r="M183" s="73">
        <f t="shared" si="27"/>
        <v>-3303000</v>
      </c>
      <c r="N183" s="73"/>
      <c r="O183" s="73">
        <f t="shared" si="28"/>
        <v>-3303000</v>
      </c>
    </row>
    <row r="184" spans="1:15" ht="13.5" customHeight="1" thickBot="1" x14ac:dyDescent="0.2">
      <c r="A184" s="573" t="s">
        <v>63</v>
      </c>
      <c r="B184" s="574"/>
      <c r="C184" s="574"/>
      <c r="D184" s="574"/>
      <c r="E184" s="574"/>
      <c r="F184" s="574"/>
      <c r="G184" s="131">
        <v>87000</v>
      </c>
      <c r="H184" s="132">
        <v>49000</v>
      </c>
      <c r="I184" s="132">
        <v>23000</v>
      </c>
      <c r="J184" s="132">
        <v>139000</v>
      </c>
      <c r="K184" s="132">
        <v>27000</v>
      </c>
      <c r="L184" s="133">
        <v>98000</v>
      </c>
      <c r="M184" s="74">
        <f t="shared" si="27"/>
        <v>423000</v>
      </c>
      <c r="N184" s="74"/>
      <c r="O184" s="74">
        <f t="shared" si="28"/>
        <v>423000</v>
      </c>
    </row>
    <row r="185" spans="1:15" ht="13.5" customHeight="1" thickTop="1" x14ac:dyDescent="0.15">
      <c r="A185" s="556" t="s">
        <v>64</v>
      </c>
      <c r="B185" s="557"/>
      <c r="C185" s="557"/>
      <c r="D185" s="557"/>
      <c r="E185" s="557"/>
      <c r="F185" s="557"/>
      <c r="G185" s="116">
        <f t="shared" ref="G185:L185" si="36">(G118+G149+G183)-G184</f>
        <v>1000</v>
      </c>
      <c r="H185" s="117">
        <f t="shared" si="36"/>
        <v>1000</v>
      </c>
      <c r="I185" s="117">
        <f t="shared" si="36"/>
        <v>1000</v>
      </c>
      <c r="J185" s="117">
        <f t="shared" si="36"/>
        <v>1000</v>
      </c>
      <c r="K185" s="117">
        <f t="shared" si="36"/>
        <v>0</v>
      </c>
      <c r="L185" s="118">
        <f t="shared" si="36"/>
        <v>0</v>
      </c>
      <c r="M185" s="72">
        <f t="shared" si="27"/>
        <v>4000</v>
      </c>
      <c r="N185" s="72"/>
      <c r="O185" s="72">
        <f t="shared" si="28"/>
        <v>4000</v>
      </c>
    </row>
    <row r="186" spans="1:15" ht="13.5" customHeight="1" x14ac:dyDescent="0.15">
      <c r="A186" s="569" t="s">
        <v>65</v>
      </c>
      <c r="B186" s="570"/>
      <c r="C186" s="570"/>
      <c r="D186" s="570"/>
      <c r="E186" s="570"/>
      <c r="F186" s="570"/>
      <c r="G186" s="134">
        <v>1519865</v>
      </c>
      <c r="H186" s="135">
        <v>97631002</v>
      </c>
      <c r="I186" s="135">
        <v>18005639</v>
      </c>
      <c r="J186" s="135">
        <v>5997657</v>
      </c>
      <c r="K186" s="135"/>
      <c r="L186" s="136"/>
      <c r="M186" s="75">
        <f t="shared" si="27"/>
        <v>123154163</v>
      </c>
      <c r="N186" s="75"/>
      <c r="O186" s="75">
        <f t="shared" si="28"/>
        <v>123154163</v>
      </c>
    </row>
    <row r="187" spans="1:15" ht="13.5" customHeight="1" x14ac:dyDescent="0.15">
      <c r="A187" s="569" t="s">
        <v>66</v>
      </c>
      <c r="B187" s="570"/>
      <c r="C187" s="570"/>
      <c r="D187" s="570"/>
      <c r="E187" s="570"/>
      <c r="F187" s="570"/>
      <c r="G187" s="134">
        <f t="shared" ref="G187:L187" si="37">G185+G186</f>
        <v>1520865</v>
      </c>
      <c r="H187" s="135">
        <f t="shared" si="37"/>
        <v>97632002</v>
      </c>
      <c r="I187" s="135">
        <f t="shared" si="37"/>
        <v>18006639</v>
      </c>
      <c r="J187" s="135">
        <f t="shared" si="37"/>
        <v>5998657</v>
      </c>
      <c r="K187" s="135">
        <f t="shared" si="37"/>
        <v>0</v>
      </c>
      <c r="L187" s="136">
        <f t="shared" si="37"/>
        <v>0</v>
      </c>
      <c r="M187" s="75">
        <f t="shared" si="27"/>
        <v>123158163</v>
      </c>
      <c r="N187" s="75"/>
      <c r="O187" s="75">
        <f t="shared" si="28"/>
        <v>123158163</v>
      </c>
    </row>
  </sheetData>
  <mergeCells count="27">
    <mergeCell ref="A185:F185"/>
    <mergeCell ref="A186:F186"/>
    <mergeCell ref="A187:F187"/>
    <mergeCell ref="B3:B54"/>
    <mergeCell ref="B55:B94"/>
    <mergeCell ref="B95:B117"/>
    <mergeCell ref="B119:B131"/>
    <mergeCell ref="B132:B148"/>
    <mergeCell ref="B183:F183"/>
    <mergeCell ref="A184:F184"/>
    <mergeCell ref="A150:A183"/>
    <mergeCell ref="A119:A149"/>
    <mergeCell ref="A95:A118"/>
    <mergeCell ref="O1:O2"/>
    <mergeCell ref="C54:F54"/>
    <mergeCell ref="C182:F182"/>
    <mergeCell ref="A1:F2"/>
    <mergeCell ref="G1:L1"/>
    <mergeCell ref="M1:M2"/>
    <mergeCell ref="N1:N2"/>
    <mergeCell ref="C117:F117"/>
    <mergeCell ref="C131:F131"/>
    <mergeCell ref="B150:B166"/>
    <mergeCell ref="B167:B182"/>
    <mergeCell ref="C148:F148"/>
    <mergeCell ref="C166:F166"/>
    <mergeCell ref="A3:A94"/>
  </mergeCells>
  <phoneticPr fontId="2"/>
  <printOptions horizontalCentered="1"/>
  <pageMargins left="0.19685039370078741" right="0.19685039370078741" top="0.74803149606299213" bottom="0.55118110236220474" header="0.47244094488188981" footer="0.31496062992125984"/>
  <pageSetup paperSize="8" scale="95" orientation="portrait" r:id="rId1"/>
  <headerFooter>
    <oddHeader>&amp;C&amp;"ＭＳ Ｐゴシック,太字"&amp;16平成２５年度第１次収支補正予算明細書&amp;R様式第1号
&amp;9（単位：円）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法人全体（様式１号の１）</vt:lpstr>
      <vt:lpstr>資金収支明細書（別紙３）</vt:lpstr>
      <vt:lpstr>特養</vt:lpstr>
      <vt:lpstr>デイ</vt:lpstr>
      <vt:lpstr>居宅</vt:lpstr>
      <vt:lpstr>ＧＨ</vt:lpstr>
      <vt:lpstr>ニコ</vt:lpstr>
      <vt:lpstr>小多機</vt:lpstr>
      <vt:lpstr>当初予算収支明細書（別紙３）</vt:lpstr>
      <vt:lpstr>基本様式</vt:lpstr>
      <vt:lpstr>特養(短期転換)</vt:lpstr>
      <vt:lpstr>'資金収支明細書（別紙３）'!Print_Titles</vt:lpstr>
      <vt:lpstr>'法人全体（様式１号の１）'!Print_Titles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ksugawara</dc:creator>
  <cp:lastModifiedBy>usr19</cp:lastModifiedBy>
  <cp:lastPrinted>2025-03-10T23:52:09Z</cp:lastPrinted>
  <dcterms:created xsi:type="dcterms:W3CDTF">2013-05-17T02:07:08Z</dcterms:created>
  <dcterms:modified xsi:type="dcterms:W3CDTF">2025-03-17T04:06:55Z</dcterms:modified>
</cp:coreProperties>
</file>